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mc:Choice Requires="x15">
      <x15ac:absPath xmlns:x15ac="http://schemas.microsoft.com/office/spreadsheetml/2010/11/ac" url="L:\9826\INFORME FINANCIERO\2025\3T25\Plantilles Excel IF 3T25\"/>
    </mc:Choice>
  </mc:AlternateContent>
  <xr:revisionPtr revIDLastSave="0" documentId="13_ncr:1_{C1F99533-78E3-4624-ACAC-8C14B60AF5F1}" xr6:coauthVersionLast="47" xr6:coauthVersionMax="47" xr10:uidLastSave="{00000000-0000-0000-0000-000000000000}"/>
  <bookViews>
    <workbookView xWindow="28680" yWindow="-120" windowWidth="29040" windowHeight="15720" tabRatio="869" xr2:uid="{89E84A1E-8585-42ED-870E-586DEBD1800E}"/>
  </bookViews>
  <sheets>
    <sheet name="ÍNDICE" sheetId="41" r:id="rId1"/>
    <sheet name="Aviso legal" sheetId="40" r:id="rId2"/>
    <sheet name="1.1 Datos relevantes" sheetId="31" r:id="rId3"/>
    <sheet name="2.1 P&amp;L (interanual)" sheetId="33" r:id="rId4"/>
    <sheet name="2.2 P&amp;L (trimestral)" sheetId="90" r:id="rId5"/>
    <sheet name="2.3 Rentab. sobre ATMs" sheetId="26" r:id="rId6"/>
    <sheet name="2.4 Rendimientos y Cargas" sheetId="28" r:id="rId7"/>
    <sheet name="2.5 Ingresos por servicios" sheetId="97" r:id="rId8"/>
    <sheet name="2.6 Gestión patrimonial" sheetId="5" r:id="rId9"/>
    <sheet name="2.7 Seguros de protección" sheetId="46" r:id="rId10"/>
    <sheet name="2.8 Comisiones bancarias" sheetId="96" r:id="rId11"/>
    <sheet name="2.9 Ingresos cartera participad" sheetId="29" r:id="rId12"/>
    <sheet name="2.10 ROF" sheetId="54" r:id="rId13"/>
    <sheet name="2.11 Otros ingresos y gastos" sheetId="23" r:id="rId14"/>
    <sheet name="2.12 Gastos adm. y amortización" sheetId="21" r:id="rId15"/>
    <sheet name="2.13 Pérdidas por deterioro" sheetId="50" r:id="rId16"/>
    <sheet name="2.14 G_Per baja activos" sheetId="47" r:id="rId17"/>
    <sheet name="2.15 Conciliación ingresos" sheetId="101" r:id="rId18"/>
    <sheet name="3.1 Balance" sheetId="18" r:id="rId19"/>
    <sheet name="3.2 Crédito a la clientela" sheetId="7" r:id="rId20"/>
    <sheet name="3.3 Recursos de clientes" sheetId="27" r:id="rId21"/>
    <sheet name="3.4 Calidad crediticia" sheetId="9" r:id="rId22"/>
    <sheet name="3.5 Stages" sheetId="55" r:id="rId23"/>
    <sheet name="3.6 Loan to value" sheetId="62" r:id="rId24"/>
    <sheet name="3.7 Liquidez" sheetId="99" r:id="rId25"/>
    <sheet name="3.8 Solvencia" sheetId="1" r:id="rId26"/>
    <sheet name="4.1 PL Segmentos" sheetId="69" r:id="rId27"/>
    <sheet name="4.2 PL Bancario y seguros" sheetId="70" r:id="rId28"/>
    <sheet name="4.3 Balance bancario y seguros" sheetId="72" r:id="rId29"/>
    <sheet name="4.4 Actividad aseguradora" sheetId="73" r:id="rId30"/>
    <sheet name="4.5 PL BPI" sheetId="49" r:id="rId31"/>
    <sheet name="4.6 Balance BPI" sheetId="94" r:id="rId32"/>
    <sheet name="4.7 PL Centro Corporativo" sheetId="75" r:id="rId33"/>
    <sheet name="4.8 Balance Centro Corporativo" sheetId="77" r:id="rId34"/>
    <sheet name="Notas" sheetId="39" r:id="rId35"/>
  </sheets>
  <definedNames>
    <definedName name="_Key1" localSheetId="2" hidden="1">#REF!</definedName>
    <definedName name="_Key1" localSheetId="3"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9" hidden="1">#REF!</definedName>
    <definedName name="_Key1" localSheetId="20" hidden="1">#REF!</definedName>
    <definedName name="_Key1" localSheetId="21" hidden="1">#REF!</definedName>
    <definedName name="_Key1" localSheetId="30" hidden="1">#REF!</definedName>
    <definedName name="_Key1" localSheetId="31" hidden="1">#REF!</definedName>
    <definedName name="_Key1" localSheetId="0" hidden="1">#REF!</definedName>
    <definedName name="_Key1" hidden="1">#REF!</definedName>
    <definedName name="_Order1" hidden="1">0</definedName>
    <definedName name="_Order2" hidden="1">0</definedName>
    <definedName name="_Sort" localSheetId="2" hidden="1">#REF!</definedName>
    <definedName name="_Sort" localSheetId="3"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9" hidden="1">#REF!</definedName>
    <definedName name="_Sort" localSheetId="20" hidden="1">#REF!</definedName>
    <definedName name="_Sort" localSheetId="21" hidden="1">#REF!</definedName>
    <definedName name="_Sort" localSheetId="30" hidden="1">#REF!</definedName>
    <definedName name="_Sort" localSheetId="31" hidden="1">#REF!</definedName>
    <definedName name="_Sort" localSheetId="0" hidden="1">#REF!</definedName>
    <definedName name="_Sort" hidden="1">#REF!</definedName>
    <definedName name="aa" localSheetId="16" hidden="1">{#N/A,#N/A,FALSE,"422";#N/A,#N/A,FALSE,"421";#N/A,#N/A,FALSE,"42"}</definedName>
    <definedName name="aa" localSheetId="4">{#N/A,#N/A,FALSE,"422";#N/A,#N/A,FALSE,"421";#N/A,#N/A,FALSE,"42"}</definedName>
    <definedName name="aa" localSheetId="9" hidden="1">{#N/A,#N/A,FALSE,"422";#N/A,#N/A,FALSE,"421";#N/A,#N/A,FALSE,"42"}</definedName>
    <definedName name="aa" localSheetId="10" hidden="1">{#N/A,#N/A,FALSE,"422";#N/A,#N/A,FALSE,"421";#N/A,#N/A,FALSE,"42"}</definedName>
    <definedName name="aa" localSheetId="11" hidden="1">{#N/A,#N/A,FALSE,"422";#N/A,#N/A,FALSE,"421";#N/A,#N/A,FALSE,"42"}</definedName>
    <definedName name="aa" localSheetId="21" hidden="1">{#N/A,#N/A,FALSE,"422";#N/A,#N/A,FALSE,"421";#N/A,#N/A,FALSE,"42"}</definedName>
    <definedName name="aa" localSheetId="23" hidden="1">{#N/A,#N/A,FALSE,"422";#N/A,#N/A,FALSE,"421";#N/A,#N/A,FALSE,"42"}</definedName>
    <definedName name="aa" localSheetId="24" hidden="1">{#N/A,#N/A,FALSE,"422";#N/A,#N/A,FALSE,"421";#N/A,#N/A,FALSE,"42"}</definedName>
    <definedName name="aa" localSheetId="26">{#N/A,#N/A,FALSE,"422";#N/A,#N/A,FALSE,"421";#N/A,#N/A,FALSE,"42"}</definedName>
    <definedName name="aa" localSheetId="0" hidden="1">{#N/A,#N/A,FALSE,"422";#N/A,#N/A,FALSE,"421";#N/A,#N/A,FALSE,"42"}</definedName>
    <definedName name="aa" hidden="1">{#N/A,#N/A,FALSE,"422";#N/A,#N/A,FALSE,"421";#N/A,#N/A,FALSE,"42"}</definedName>
    <definedName name="Aaa" localSheetId="16" hidden="1">{#N/A,#N/A,FALSE,"422";#N/A,#N/A,FALSE,"421";#N/A,#N/A,FALSE,"42"}</definedName>
    <definedName name="Aaa" localSheetId="4">{#N/A,#N/A,FALSE,"422";#N/A,#N/A,FALSE,"421";#N/A,#N/A,FALSE,"42"}</definedName>
    <definedName name="Aaa" localSheetId="9" hidden="1">{#N/A,#N/A,FALSE,"422";#N/A,#N/A,FALSE,"421";#N/A,#N/A,FALSE,"42"}</definedName>
    <definedName name="Aaa" localSheetId="10" hidden="1">{#N/A,#N/A,FALSE,"422";#N/A,#N/A,FALSE,"421";#N/A,#N/A,FALSE,"42"}</definedName>
    <definedName name="Aaa" localSheetId="11" hidden="1">{#N/A,#N/A,FALSE,"422";#N/A,#N/A,FALSE,"421";#N/A,#N/A,FALSE,"42"}</definedName>
    <definedName name="Aaa" localSheetId="21" hidden="1">{#N/A,#N/A,FALSE,"422";#N/A,#N/A,FALSE,"421";#N/A,#N/A,FALSE,"42"}</definedName>
    <definedName name="Aaa" localSheetId="23" hidden="1">{#N/A,#N/A,FALSE,"422";#N/A,#N/A,FALSE,"421";#N/A,#N/A,FALSE,"42"}</definedName>
    <definedName name="Aaa" localSheetId="24" hidden="1">{#N/A,#N/A,FALSE,"422";#N/A,#N/A,FALSE,"421";#N/A,#N/A,FALSE,"42"}</definedName>
    <definedName name="Aaa" localSheetId="26">{#N/A,#N/A,FALSE,"422";#N/A,#N/A,FALSE,"421";#N/A,#N/A,FALSE,"42"}</definedName>
    <definedName name="Aaa" localSheetId="0" hidden="1">{#N/A,#N/A,FALSE,"422";#N/A,#N/A,FALSE,"421";#N/A,#N/A,FALSE,"42"}</definedName>
    <definedName name="Aaa" hidden="1">{#N/A,#N/A,FALSE,"422";#N/A,#N/A,FALSE,"421";#N/A,#N/A,FALSE,"42"}</definedName>
    <definedName name="_xlnm.Print_Area" localSheetId="3">'2.1 P&amp;L (interanual)'!$B$2:$F$27</definedName>
    <definedName name="_xlnm.Print_Area" localSheetId="12">'2.10 ROF'!$B$1:$J$3</definedName>
    <definedName name="_xlnm.Print_Area" localSheetId="13">'2.11 Otros ingresos y gastos'!$B$1:$J$10</definedName>
    <definedName name="_xlnm.Print_Area" localSheetId="15">'2.13 Pérdidas por deterioro'!$B$1:$J$9</definedName>
    <definedName name="_xlnm.Print_Area" localSheetId="5">'2.3 Rentab. sobre ATMs'!$B$1:$H$2</definedName>
    <definedName name="_xlnm.Print_Area" localSheetId="6">'2.4 Rendimientos y Cargas'!$B$1:$R$2</definedName>
    <definedName name="_xlnm.Print_Area" localSheetId="7">'2.5 Ingresos por servicios'!$B$1:$J$11</definedName>
    <definedName name="_xlnm.Print_Area" localSheetId="8">'2.6 Gestión patrimonial'!$B$1:$J$15</definedName>
    <definedName name="_xlnm.Print_Area" localSheetId="11">'2.9 Ingresos cartera participad'!$B$1:$J$10</definedName>
    <definedName name="_xlnm.Print_Area" localSheetId="20">'3.3 Recursos de clientes'!$B$1:$G$21</definedName>
    <definedName name="_xlnm.Print_Area" localSheetId="25">'3.8 Solvencia'!$B$1:$H$5</definedName>
    <definedName name="_xlnm.Print_Area" localSheetId="30">'4.5 PL BPI'!$B$1:$J$46</definedName>
    <definedName name="_xlnm.Print_Area" localSheetId="31">'4.6 Balance BPI'!$B$1:$H$49</definedName>
    <definedName name="_xlnm.Print_Area" localSheetId="33">'4.8 Balance Centro Corporativo'!$B$2:$H$15</definedName>
    <definedName name="bb" localSheetId="16" hidden="1">{#N/A,#N/A,FALSE,"422";#N/A,#N/A,FALSE,"421";#N/A,#N/A,FALSE,"42"}</definedName>
    <definedName name="bb" localSheetId="4">{#N/A,#N/A,FALSE,"422";#N/A,#N/A,FALSE,"421";#N/A,#N/A,FALSE,"42"}</definedName>
    <definedName name="bb" localSheetId="9" hidden="1">{#N/A,#N/A,FALSE,"422";#N/A,#N/A,FALSE,"421";#N/A,#N/A,FALSE,"42"}</definedName>
    <definedName name="bb" localSheetId="10" hidden="1">{#N/A,#N/A,FALSE,"422";#N/A,#N/A,FALSE,"421";#N/A,#N/A,FALSE,"42"}</definedName>
    <definedName name="bb" localSheetId="11" hidden="1">{#N/A,#N/A,FALSE,"422";#N/A,#N/A,FALSE,"421";#N/A,#N/A,FALSE,"42"}</definedName>
    <definedName name="bb" localSheetId="21" hidden="1">{#N/A,#N/A,FALSE,"422";#N/A,#N/A,FALSE,"421";#N/A,#N/A,FALSE,"42"}</definedName>
    <definedName name="bb" localSheetId="23" hidden="1">{#N/A,#N/A,FALSE,"422";#N/A,#N/A,FALSE,"421";#N/A,#N/A,FALSE,"42"}</definedName>
    <definedName name="bb" localSheetId="24" hidden="1">{#N/A,#N/A,FALSE,"422";#N/A,#N/A,FALSE,"421";#N/A,#N/A,FALSE,"42"}</definedName>
    <definedName name="bb" localSheetId="26">{#N/A,#N/A,FALSE,"422";#N/A,#N/A,FALSE,"421";#N/A,#N/A,FALSE,"42"}</definedName>
    <definedName name="bb" localSheetId="0" hidden="1">{#N/A,#N/A,FALSE,"422";#N/A,#N/A,FALSE,"421";#N/A,#N/A,FALSE,"42"}</definedName>
    <definedName name="bb" hidden="1">{#N/A,#N/A,FALSE,"422";#N/A,#N/A,FALSE,"421";#N/A,#N/A,FALSE,"42"}</definedName>
    <definedName name="hola" localSheetId="16" hidden="1">{#N/A,#N/A,FALSE,"422";#N/A,#N/A,FALSE,"421";#N/A,#N/A,FALSE,"42"}</definedName>
    <definedName name="hola" localSheetId="4">{#N/A,#N/A,FALSE,"422";#N/A,#N/A,FALSE,"421";#N/A,#N/A,FALSE,"42"}</definedName>
    <definedName name="hola" localSheetId="9" hidden="1">{#N/A,#N/A,FALSE,"422";#N/A,#N/A,FALSE,"421";#N/A,#N/A,FALSE,"42"}</definedName>
    <definedName name="hola" localSheetId="10" hidden="1">{#N/A,#N/A,FALSE,"422";#N/A,#N/A,FALSE,"421";#N/A,#N/A,FALSE,"42"}</definedName>
    <definedName name="hola" localSheetId="11" hidden="1">{#N/A,#N/A,FALSE,"422";#N/A,#N/A,FALSE,"421";#N/A,#N/A,FALSE,"42"}</definedName>
    <definedName name="hola" localSheetId="21" hidden="1">{#N/A,#N/A,FALSE,"422";#N/A,#N/A,FALSE,"421";#N/A,#N/A,FALSE,"42"}</definedName>
    <definedName name="hola" localSheetId="23" hidden="1">{#N/A,#N/A,FALSE,"422";#N/A,#N/A,FALSE,"421";#N/A,#N/A,FALSE,"42"}</definedName>
    <definedName name="hola" localSheetId="24" hidden="1">{#N/A,#N/A,FALSE,"422";#N/A,#N/A,FALSE,"421";#N/A,#N/A,FALSE,"42"}</definedName>
    <definedName name="hola" localSheetId="26">{#N/A,#N/A,FALSE,"422";#N/A,#N/A,FALSE,"421";#N/A,#N/A,FALSE,"42"}</definedName>
    <definedName name="hola" localSheetId="0" hidden="1">{#N/A,#N/A,FALSE,"422";#N/A,#N/A,FALSE,"421";#N/A,#N/A,FALSE,"42"}</definedName>
    <definedName name="hola" hidden="1">{#N/A,#N/A,FALSE,"422";#N/A,#N/A,FALSE,"421";#N/A,#N/A,FALSE,"42"}</definedName>
    <definedName name="IFRS9" localSheetId="4">#REF!</definedName>
    <definedName name="IFRS9" localSheetId="23">#REF!</definedName>
    <definedName name="IFRS9" localSheetId="24">#REF!</definedName>
    <definedName name="IFRS9" localSheetId="26">#REF!</definedName>
    <definedName name="IFRS9">'3.5 Stages'!#REF!</definedName>
    <definedName name="PDA" localSheetId="3" hidden="1">{#N/A,#N/A,TRUE,"REA_PRY";#N/A,#N/A,TRUE,"ACUM_ANT";#N/A,#N/A,TRUE,"ACMF_PRY";#N/A,#N/A,TRUE,"ACMF_ANT";#N/A,#N/A,TRUE,"BE"}</definedName>
    <definedName name="PDA" localSheetId="13" hidden="1">{#N/A,#N/A,TRUE,"REA_PRY";#N/A,#N/A,TRUE,"ACUM_ANT";#N/A,#N/A,TRUE,"ACMF_PRY";#N/A,#N/A,TRUE,"ACMF_ANT";#N/A,#N/A,TRUE,"BE"}</definedName>
    <definedName name="PDA" localSheetId="14" hidden="1">{#N/A,#N/A,TRUE,"REA_PRY";#N/A,#N/A,TRUE,"ACUM_ANT";#N/A,#N/A,TRUE,"ACMF_PRY";#N/A,#N/A,TRUE,"ACMF_ANT";#N/A,#N/A,TRUE,"BE"}</definedName>
    <definedName name="PDA" localSheetId="15" hidden="1">{#N/A,#N/A,TRUE,"REA_PRY";#N/A,#N/A,TRUE,"ACUM_ANT";#N/A,#N/A,TRUE,"ACMF_PRY";#N/A,#N/A,TRUE,"ACMF_ANT";#N/A,#N/A,TRUE,"BE"}</definedName>
    <definedName name="PDA" localSheetId="4" hidden="1">{#N/A,#N/A,TRUE,"REA_PRY";#N/A,#N/A,TRUE,"ACUM_ANT";#N/A,#N/A,TRUE,"ACMF_PRY";#N/A,#N/A,TRUE,"ACMF_ANT";#N/A,#N/A,TRUE,"BE"}</definedName>
    <definedName name="PDA" localSheetId="5" hidden="1">{#N/A,#N/A,TRUE,"REA_PRY";#N/A,#N/A,TRUE,"ACUM_ANT";#N/A,#N/A,TRUE,"ACMF_PRY";#N/A,#N/A,TRUE,"ACMF_ANT";#N/A,#N/A,TRUE,"BE"}</definedName>
    <definedName name="PDA" localSheetId="7" hidden="1">{#N/A,#N/A,TRUE,"REA_PRY";#N/A,#N/A,TRUE,"ACUM_ANT";#N/A,#N/A,TRUE,"ACMF_PRY";#N/A,#N/A,TRUE,"ACMF_ANT";#N/A,#N/A,TRUE,"BE"}</definedName>
    <definedName name="PDA" localSheetId="8" hidden="1">{#N/A,#N/A,TRUE,"REA_PRY";#N/A,#N/A,TRUE,"ACUM_ANT";#N/A,#N/A,TRUE,"ACMF_PRY";#N/A,#N/A,TRUE,"ACMF_ANT";#N/A,#N/A,TRUE,"BE"}</definedName>
    <definedName name="PDA" localSheetId="23" hidden="1">{#N/A,#N/A,TRUE,"REA_PRY";#N/A,#N/A,TRUE,"ACUM_ANT";#N/A,#N/A,TRUE,"ACMF_PRY";#N/A,#N/A,TRUE,"ACMF_ANT";#N/A,#N/A,TRUE,"BE"}</definedName>
    <definedName name="PDA" localSheetId="24" hidden="1">{#N/A,#N/A,TRUE,"REA_PRY";#N/A,#N/A,TRUE,"ACUM_ANT";#N/A,#N/A,TRUE,"ACMF_PRY";#N/A,#N/A,TRUE,"ACMF_ANT";#N/A,#N/A,TRUE,"BE"}</definedName>
    <definedName name="PDA" localSheetId="26">{#N/A,#N/A,TRUE,"REA_PRY";#N/A,#N/A,TRUE,"ACUM_ANT";#N/A,#N/A,TRUE,"ACMF_PRY";#N/A,#N/A,TRUE,"ACMF_ANT";#N/A,#N/A,TRUE,"BE"}</definedName>
    <definedName name="PDA" localSheetId="0"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4">{#N/A,#N/A,FALSE,"422";#N/A,#N/A,FALSE,"421";#N/A,#N/A,FALSE,"42"}</definedName>
    <definedName name="pepa" localSheetId="9" hidden="1">{#N/A,#N/A,FALSE,"422";#N/A,#N/A,FALSE,"421";#N/A,#N/A,FALSE,"42"}</definedName>
    <definedName name="pepa" localSheetId="10" hidden="1">{#N/A,#N/A,FALSE,"422";#N/A,#N/A,FALSE,"421";#N/A,#N/A,FALSE,"42"}</definedName>
    <definedName name="pepa" localSheetId="11" hidden="1">{#N/A,#N/A,FALSE,"422";#N/A,#N/A,FALSE,"421";#N/A,#N/A,FALSE,"42"}</definedName>
    <definedName name="pepa" localSheetId="21" hidden="1">{#N/A,#N/A,FALSE,"422";#N/A,#N/A,FALSE,"421";#N/A,#N/A,FALSE,"42"}</definedName>
    <definedName name="pepa" localSheetId="23" hidden="1">{#N/A,#N/A,FALSE,"422";#N/A,#N/A,FALSE,"421";#N/A,#N/A,FALSE,"42"}</definedName>
    <definedName name="pepa" localSheetId="24" hidden="1">{#N/A,#N/A,FALSE,"422";#N/A,#N/A,FALSE,"421";#N/A,#N/A,FALSE,"42"}</definedName>
    <definedName name="pepa" localSheetId="26">{#N/A,#N/A,FALSE,"422";#N/A,#N/A,FALSE,"421";#N/A,#N/A,FALSE,"42"}</definedName>
    <definedName name="pepa" localSheetId="0" hidden="1">{#N/A,#N/A,FALSE,"422";#N/A,#N/A,FALSE,"421";#N/A,#N/A,FALSE,"42"}</definedName>
    <definedName name="pepa" hidden="1">{#N/A,#N/A,FALSE,"422";#N/A,#N/A,FALSE,"421";#N/A,#N/A,FALSE,"42"}</definedName>
    <definedName name="wrn.comisiones." localSheetId="3" hidden="1">{#N/A,#N/A,FALSE,"contrib_act";#N/A,#N/A,FALSE,"proportional";#N/A,#N/A,FALSE,"variación_abs"}</definedName>
    <definedName name="wrn.comisiones." localSheetId="13" hidden="1">{#N/A,#N/A,FALSE,"contrib_act";#N/A,#N/A,FALSE,"proportional";#N/A,#N/A,FALSE,"variación_abs"}</definedName>
    <definedName name="wrn.comisiones." localSheetId="14" hidden="1">{#N/A,#N/A,FALSE,"contrib_act";#N/A,#N/A,FALSE,"proportional";#N/A,#N/A,FALSE,"variación_abs"}</definedName>
    <definedName name="wrn.comisiones." localSheetId="15" hidden="1">{#N/A,#N/A,FALSE,"contrib_act";#N/A,#N/A,FALSE,"proportional";#N/A,#N/A,FALSE,"variación_abs"}</definedName>
    <definedName name="wrn.comisiones." localSheetId="16" hidden="1">{#N/A,#N/A,FALSE,"contrib_act";#N/A,#N/A,FALSE,"proportional";#N/A,#N/A,FALSE,"variación_abs"}</definedName>
    <definedName name="wrn.comisiones." localSheetId="4" hidden="1">{#N/A,#N/A,FALSE,"contrib_act";#N/A,#N/A,FALSE,"proportional";#N/A,#N/A,FALSE,"variación_abs"}</definedName>
    <definedName name="wrn.comisiones." localSheetId="5"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9" hidden="1">{#N/A,#N/A,FALSE,"contrib_act";#N/A,#N/A,FALSE,"proportional";#N/A,#N/A,FALSE,"variación_abs"}</definedName>
    <definedName name="wrn.comisiones." localSheetId="10" hidden="1">{#N/A,#N/A,FALSE,"contrib_act";#N/A,#N/A,FALSE,"proportional";#N/A,#N/A,FALSE,"variación_abs"}</definedName>
    <definedName name="wrn.comisiones." localSheetId="11" hidden="1">{#N/A,#N/A,FALSE,"contrib_act";#N/A,#N/A,FALSE,"proportional";#N/A,#N/A,FALSE,"variación_abs"}</definedName>
    <definedName name="wrn.comisiones." localSheetId="19" hidden="1">{#N/A,#N/A,FALSE,"contrib_act";#N/A,#N/A,FALSE,"proportional";#N/A,#N/A,FALSE,"variación_abs"}</definedName>
    <definedName name="wrn.comisiones." localSheetId="20" hidden="1">{#N/A,#N/A,FALSE,"contrib_act";#N/A,#N/A,FALSE,"proportional";#N/A,#N/A,FALSE,"variación_abs"}</definedName>
    <definedName name="wrn.comisiones." localSheetId="21" hidden="1">{#N/A,#N/A,FALSE,"contrib_act";#N/A,#N/A,FALSE,"proportional";#N/A,#N/A,FALSE,"variación_abs"}</definedName>
    <definedName name="wrn.comisiones." localSheetId="23" hidden="1">{#N/A,#N/A,FALSE,"contrib_act";#N/A,#N/A,FALSE,"proportional";#N/A,#N/A,FALSE,"variación_abs"}</definedName>
    <definedName name="wrn.comisiones." localSheetId="24" hidden="1">{#N/A,#N/A,FALSE,"contrib_act";#N/A,#N/A,FALSE,"proportional";#N/A,#N/A,FALSE,"variación_abs"}</definedName>
    <definedName name="wrn.comisiones." localSheetId="26">{#N/A,#N/A,FALSE,"contrib_act";#N/A,#N/A,FALSE,"proportional";#N/A,#N/A,FALSE,"variación_abs"}</definedName>
    <definedName name="wrn.comisiones." localSheetId="0" hidden="1">{#N/A,#N/A,FALSE,"contrib_act";#N/A,#N/A,FALSE,"proportional";#N/A,#N/A,FALSE,"variación_abs"}</definedName>
    <definedName name="wrn.comisiones." hidden="1">{#N/A,#N/A,FALSE,"contrib_act";#N/A,#N/A,FALSE,"proportional";#N/A,#N/A,FALSE,"variación_abs"}</definedName>
    <definedName name="wrn.COMPLETO." localSheetId="4">{"DOC_01",#N/A,TRUE,"DOC_01";"DOC_02",#N/A,TRUE,"DOC_02";"DOC_03",#N/A,TRUE,"DOC_03";"DOC_04",#N/A,TRUE,"DOC_04";"DOC_05",#N/A,TRUE,"DOC_05";"ANA_01",#N/A,TRUE,"ANA_01"}</definedName>
    <definedName name="wrn.COMPLETO." localSheetId="20" hidden="1">{"DOC_01",#N/A,TRUE,"DOC_01";"DOC_02",#N/A,TRUE,"DOC_02";"DOC_03",#N/A,TRUE,"DOC_03";"DOC_04",#N/A,TRUE,"DOC_04";"DOC_05",#N/A,TRUE,"DOC_05";"ANA_01",#N/A,TRUE,"ANA_01"}</definedName>
    <definedName name="wrn.COMPLETO." localSheetId="23" hidden="1">{"DOC_01",#N/A,TRUE,"DOC_01";"DOC_02",#N/A,TRUE,"DOC_02";"DOC_03",#N/A,TRUE,"DOC_03";"DOC_04",#N/A,TRUE,"DOC_04";"DOC_05",#N/A,TRUE,"DOC_05";"ANA_01",#N/A,TRUE,"ANA_01"}</definedName>
    <definedName name="wrn.COMPLETO." localSheetId="24" hidden="1">{"DOC_01",#N/A,TRUE,"DOC_01";"DOC_02",#N/A,TRUE,"DOC_02";"DOC_03",#N/A,TRUE,"DOC_03";"DOC_04",#N/A,TRUE,"DOC_04";"DOC_05",#N/A,TRUE,"DOC_05";"ANA_01",#N/A,TRUE,"ANA_01"}</definedName>
    <definedName name="wrn.COMPLETO." localSheetId="26">{"DOC_01",#N/A,TRUE,"DOC_01";"DOC_02",#N/A,TRUE,"DOC_02";"DOC_03",#N/A,TRUE,"DOC_03";"DOC_04",#N/A,TRUE,"DOC_04";"DOC_05",#N/A,TRUE,"DOC_05";"ANA_01",#N/A,TRUE,"ANA_01"}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3" hidden="1">{#N/A,#N/A,TRUE,"REA_PRY";#N/A,#N/A,TRUE,"ACUM_ANT";#N/A,#N/A,TRUE,"ACMF_PRY";#N/A,#N/A,TRUE,"ACMF_ANT";#N/A,#N/A,TRUE,"BE"}</definedName>
    <definedName name="wrn.IMPRESION." localSheetId="13" hidden="1">{#N/A,#N/A,TRUE,"REA_PRY";#N/A,#N/A,TRUE,"ACUM_ANT";#N/A,#N/A,TRUE,"ACMF_PRY";#N/A,#N/A,TRUE,"ACMF_ANT";#N/A,#N/A,TRUE,"BE"}</definedName>
    <definedName name="wrn.IMPRESION." localSheetId="14" hidden="1">{#N/A,#N/A,TRUE,"REA_PRY";#N/A,#N/A,TRUE,"ACUM_ANT";#N/A,#N/A,TRUE,"ACMF_PRY";#N/A,#N/A,TRUE,"ACMF_ANT";#N/A,#N/A,TRUE,"BE"}</definedName>
    <definedName name="wrn.IMPRESION." localSheetId="15" hidden="1">{#N/A,#N/A,TRUE,"REA_PRY";#N/A,#N/A,TRUE,"ACUM_ANT";#N/A,#N/A,TRUE,"ACMF_PRY";#N/A,#N/A,TRUE,"ACMF_ANT";#N/A,#N/A,TRUE,"BE"}</definedName>
    <definedName name="wrn.IMPRESION." localSheetId="4" hidden="1">{#N/A,#N/A,TRUE,"REA_PRY";#N/A,#N/A,TRUE,"ACUM_ANT";#N/A,#N/A,TRUE,"ACMF_PRY";#N/A,#N/A,TRUE,"ACMF_ANT";#N/A,#N/A,TRUE,"BE"}</definedName>
    <definedName name="wrn.IMPRESION." localSheetId="5" hidden="1">{#N/A,#N/A,TRUE,"REA_PRY";#N/A,#N/A,TRUE,"ACUM_ANT";#N/A,#N/A,TRUE,"ACMF_PRY";#N/A,#N/A,TRUE,"ACMF_ANT";#N/A,#N/A,TRUE,"BE"}</definedName>
    <definedName name="wrn.IMPRESION." localSheetId="7" hidden="1">{#N/A,#N/A,TRUE,"REA_PRY";#N/A,#N/A,TRUE,"ACUM_ANT";#N/A,#N/A,TRUE,"ACMF_PRY";#N/A,#N/A,TRUE,"ACMF_ANT";#N/A,#N/A,TRUE,"BE"}</definedName>
    <definedName name="wrn.IMPRESION." localSheetId="8" hidden="1">{#N/A,#N/A,TRUE,"REA_PRY";#N/A,#N/A,TRUE,"ACUM_ANT";#N/A,#N/A,TRUE,"ACMF_PRY";#N/A,#N/A,TRUE,"ACMF_ANT";#N/A,#N/A,TRUE,"BE"}</definedName>
    <definedName name="wrn.IMPRESION." localSheetId="20" hidden="1">{#N/A,#N/A,TRUE,"REA_PRY";#N/A,#N/A,TRUE,"ACUM_ANT";#N/A,#N/A,TRUE,"ACMF_PRY";#N/A,#N/A,TRUE,"ACMF_ANT";#N/A,#N/A,TRUE,"BE"}</definedName>
    <definedName name="wrn.IMPRESION." localSheetId="23" hidden="1">{#N/A,#N/A,TRUE,"REA_PRY";#N/A,#N/A,TRUE,"ACUM_ANT";#N/A,#N/A,TRUE,"ACMF_PRY";#N/A,#N/A,TRUE,"ACMF_ANT";#N/A,#N/A,TRUE,"BE"}</definedName>
    <definedName name="wrn.IMPRESION." localSheetId="24" hidden="1">{#N/A,#N/A,TRUE,"REA_PRY";#N/A,#N/A,TRUE,"ACUM_ANT";#N/A,#N/A,TRUE,"ACMF_PRY";#N/A,#N/A,TRUE,"ACMF_ANT";#N/A,#N/A,TRUE,"BE"}</definedName>
    <definedName name="wrn.IMPRESION." localSheetId="26">{#N/A,#N/A,TRUE,"REA_PRY";#N/A,#N/A,TRUE,"ACUM_ANT";#N/A,#N/A,TRUE,"ACMF_PRY";#N/A,#N/A,TRUE,"ACMF_ANT";#N/A,#N/A,TRUE,"BE"}</definedName>
    <definedName name="wrn.IMPRESION." localSheetId="0"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4">{#N/A,#N/A,FALSE,"432";#N/A,#N/A,FALSE,"431";#N/A,#N/A,FALSE,"422l";#N/A,#N/A,FALSE,"422";#N/A,#N/A,FALSE,"421";#N/A,#N/A,FALSE,"42";#N/A,#N/A,FALSE,"41"}</definedName>
    <definedName name="wrn.QMAN." localSheetId="9" hidden="1">{#N/A,#N/A,FALSE,"432";#N/A,#N/A,FALSE,"431";#N/A,#N/A,FALSE,"422l";#N/A,#N/A,FALSE,"422";#N/A,#N/A,FALSE,"421";#N/A,#N/A,FALSE,"42";#N/A,#N/A,FALSE,"41"}</definedName>
    <definedName name="wrn.QMAN." localSheetId="10"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21" hidden="1">{#N/A,#N/A,FALSE,"432";#N/A,#N/A,FALSE,"431";#N/A,#N/A,FALSE,"422l";#N/A,#N/A,FALSE,"422";#N/A,#N/A,FALSE,"421";#N/A,#N/A,FALSE,"42";#N/A,#N/A,FALSE,"41"}</definedName>
    <definedName name="wrn.QMAN." localSheetId="23" hidden="1">{#N/A,#N/A,FALSE,"432";#N/A,#N/A,FALSE,"431";#N/A,#N/A,FALSE,"422l";#N/A,#N/A,FALSE,"422";#N/A,#N/A,FALSE,"421";#N/A,#N/A,FALSE,"42";#N/A,#N/A,FALSE,"41"}</definedName>
    <definedName name="wrn.QMAN." localSheetId="24" hidden="1">{#N/A,#N/A,FALSE,"432";#N/A,#N/A,FALSE,"431";#N/A,#N/A,FALSE,"422l";#N/A,#N/A,FALSE,"422";#N/A,#N/A,FALSE,"421";#N/A,#N/A,FALSE,"42";#N/A,#N/A,FALSE,"41"}</definedName>
    <definedName name="wrn.QMAN." localSheetId="26">{#N/A,#N/A,FALSE,"432";#N/A,#N/A,FALSE,"431";#N/A,#N/A,FALSE,"422l";#N/A,#N/A,FALSE,"422";#N/A,#N/A,FALSE,"421";#N/A,#N/A,FALSE,"42";#N/A,#N/A,FALSE,"41"}</definedName>
    <definedName name="wrn.QMAN." localSheetId="0"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4">{#N/A,#N/A,FALSE,"422";#N/A,#N/A,FALSE,"421";#N/A,#N/A,FALSE,"42"}</definedName>
    <definedName name="wrn.VENTAS." localSheetId="9" hidden="1">{#N/A,#N/A,FALSE,"422";#N/A,#N/A,FALSE,"421";#N/A,#N/A,FALSE,"42"}</definedName>
    <definedName name="wrn.VENTAS." localSheetId="10" hidden="1">{#N/A,#N/A,FALSE,"422";#N/A,#N/A,FALSE,"421";#N/A,#N/A,FALSE,"42"}</definedName>
    <definedName name="wrn.VENTAS." localSheetId="11" hidden="1">{#N/A,#N/A,FALSE,"422";#N/A,#N/A,FALSE,"421";#N/A,#N/A,FALSE,"42"}</definedName>
    <definedName name="wrn.VENTAS." localSheetId="21" hidden="1">{#N/A,#N/A,FALSE,"422";#N/A,#N/A,FALSE,"421";#N/A,#N/A,FALSE,"42"}</definedName>
    <definedName name="wrn.VENTAS." localSheetId="23" hidden="1">{#N/A,#N/A,FALSE,"422";#N/A,#N/A,FALSE,"421";#N/A,#N/A,FALSE,"42"}</definedName>
    <definedName name="wrn.VENTAS." localSheetId="24" hidden="1">{#N/A,#N/A,FALSE,"422";#N/A,#N/A,FALSE,"421";#N/A,#N/A,FALSE,"42"}</definedName>
    <definedName name="wrn.VENTAS." localSheetId="26">{#N/A,#N/A,FALSE,"422";#N/A,#N/A,FALSE,"421";#N/A,#N/A,FALSE,"42"}</definedName>
    <definedName name="wrn.VENTAS." localSheetId="0"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4">{#N/A,#N/A,FALSE,"Hoja1";#N/A,#N/A,FALSE,"422";#N/A,#N/A,FALSE,"421";#N/A,#N/A,FALSE,"42";#N/A,#N/A,FALSE,"422";#N/A,#N/A,FALSE,"421";#N/A,#N/A,FALSE,"42";#N/A,#N/A,FALSE,"422";#N/A,#N/A,FALSE,"421";#N/A,#N/A,FALSE,"42";#N/A,#N/A,FALSE,"422";#N/A,#N/A,FALSE,"421";#N/A,#N/A,FALSE,"42";#N/A,#N/A,FALSE,"422";#N/A,#N/A,FALSE,"421";#N/A,#N/A,FALSE,"42";#N/A,#N/A,FALSE,"Hoja1"}</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10"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localSheetId="23" hidden="1">{#N/A,#N/A,FALSE,"Hoja1";#N/A,#N/A,FALSE,"422";#N/A,#N/A,FALSE,"421";#N/A,#N/A,FALSE,"42";#N/A,#N/A,FALSE,"422";#N/A,#N/A,FALSE,"421";#N/A,#N/A,FALSE,"42";#N/A,#N/A,FALSE,"422";#N/A,#N/A,FALSE,"421";#N/A,#N/A,FALSE,"42";#N/A,#N/A,FALSE,"422";#N/A,#N/A,FALSE,"421";#N/A,#N/A,FALSE,"42";#N/A,#N/A,FALSE,"422";#N/A,#N/A,FALSE,"421";#N/A,#N/A,FALSE,"42";#N/A,#N/A,FALSE,"Hoja1"}</definedName>
    <definedName name="wrn.Ventas._.Dia._.1." localSheetId="24" hidden="1">{#N/A,#N/A,FALSE,"Hoja1";#N/A,#N/A,FALSE,"422";#N/A,#N/A,FALSE,"421";#N/A,#N/A,FALSE,"42";#N/A,#N/A,FALSE,"422";#N/A,#N/A,FALSE,"421";#N/A,#N/A,FALSE,"42";#N/A,#N/A,FALSE,"422";#N/A,#N/A,FALSE,"421";#N/A,#N/A,FALSE,"42";#N/A,#N/A,FALSE,"422";#N/A,#N/A,FALSE,"421";#N/A,#N/A,FALSE,"42";#N/A,#N/A,FALSE,"422";#N/A,#N/A,FALSE,"421";#N/A,#N/A,FALSE,"42";#N/A,#N/A,FALSE,"Hoja1"}</definedName>
    <definedName name="wrn.Ventas._.Dia._.1." localSheetId="26">{#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8" l="1"/>
  <c r="G12" i="18"/>
  <c r="N33" i="101"/>
  <c r="N31" i="101"/>
  <c r="N29" i="101"/>
  <c r="N27" i="101"/>
  <c r="N26" i="101"/>
  <c r="N25" i="101"/>
  <c r="N23" i="101"/>
  <c r="N22" i="101"/>
  <c r="N21" i="101"/>
  <c r="N20" i="101"/>
  <c r="N18" i="101"/>
  <c r="N17" i="101"/>
  <c r="N16" i="101"/>
  <c r="N15" i="101"/>
  <c r="N14" i="101"/>
  <c r="N13" i="101"/>
  <c r="N12" i="101"/>
  <c r="N10" i="101"/>
  <c r="M33" i="101"/>
  <c r="M31" i="101"/>
  <c r="M29" i="101"/>
  <c r="M27" i="101"/>
  <c r="M26" i="101"/>
  <c r="M25" i="101"/>
  <c r="M23" i="101"/>
  <c r="M22" i="101"/>
  <c r="M21" i="101"/>
  <c r="M20" i="101"/>
  <c r="M18" i="101"/>
  <c r="M17" i="101"/>
  <c r="M16" i="101"/>
  <c r="M15" i="101"/>
  <c r="M14" i="101"/>
  <c r="M13" i="101"/>
  <c r="M12" i="101"/>
  <c r="M10" i="101"/>
  <c r="E23" i="70"/>
  <c r="G48" i="94"/>
  <c r="G47" i="94"/>
  <c r="G46" i="94"/>
  <c r="E46" i="94"/>
  <c r="E48" i="94"/>
  <c r="E47" i="94"/>
  <c r="E33" i="49"/>
  <c r="E32" i="49"/>
  <c r="J42" i="70" l="1"/>
  <c r="I42" i="70"/>
  <c r="D38" i="31" l="1"/>
  <c r="C38" i="31"/>
  <c r="D44" i="101"/>
  <c r="C20" i="26" l="1"/>
  <c r="C22" i="26"/>
  <c r="C25" i="26"/>
  <c r="C18" i="26"/>
  <c r="C23" i="26"/>
  <c r="C24" i="26"/>
  <c r="C26" i="26"/>
  <c r="C12" i="26"/>
  <c r="C11" i="26"/>
  <c r="C10" i="26"/>
  <c r="C15" i="26"/>
  <c r="C14" i="26"/>
  <c r="C17" i="26"/>
  <c r="C16" i="26"/>
  <c r="C13" i="26"/>
  <c r="C19" i="26"/>
  <c r="C21" i="26"/>
  <c r="C14" i="21" l="1"/>
  <c r="G44" i="94" l="1"/>
  <c r="G40" i="94"/>
  <c r="G31" i="94"/>
  <c r="G30" i="94"/>
  <c r="G29" i="94"/>
  <c r="G28" i="94"/>
  <c r="G27" i="94"/>
  <c r="G24" i="94"/>
  <c r="G23" i="94"/>
  <c r="G13" i="94"/>
  <c r="G10" i="94"/>
  <c r="G9" i="94"/>
  <c r="G8" i="94"/>
  <c r="G50" i="72"/>
  <c r="G49" i="72"/>
  <c r="G42" i="72"/>
  <c r="G45" i="72" l="1"/>
  <c r="G48" i="72"/>
  <c r="G41" i="72"/>
  <c r="G47" i="72"/>
  <c r="G41" i="94"/>
  <c r="E41" i="94"/>
  <c r="E45" i="94"/>
  <c r="G45" i="94"/>
  <c r="H42" i="49"/>
  <c r="G22" i="94"/>
  <c r="G14" i="72"/>
  <c r="G33" i="72"/>
  <c r="G17" i="72"/>
  <c r="G35" i="72"/>
  <c r="G32" i="72"/>
  <c r="G15" i="72"/>
  <c r="E20" i="72"/>
  <c r="E38" i="72"/>
  <c r="E29" i="72"/>
  <c r="E31" i="72"/>
  <c r="G9" i="77"/>
  <c r="G11" i="77"/>
  <c r="G12" i="77"/>
  <c r="E47" i="72"/>
  <c r="E22" i="72"/>
  <c r="E23" i="72"/>
  <c r="G10" i="77"/>
  <c r="G8" i="72"/>
  <c r="G13" i="77"/>
  <c r="E49" i="72"/>
  <c r="G10" i="72"/>
  <c r="G30" i="72"/>
  <c r="E18" i="73"/>
  <c r="G16" i="72"/>
  <c r="E30" i="72"/>
  <c r="G19" i="94"/>
  <c r="E46" i="72"/>
  <c r="E28" i="72"/>
  <c r="E48" i="72"/>
  <c r="G15" i="94"/>
  <c r="G33" i="94"/>
  <c r="E21" i="72"/>
  <c r="E41" i="72"/>
  <c r="G14" i="77"/>
  <c r="E50" i="72"/>
  <c r="G24" i="72"/>
  <c r="G27" i="72"/>
  <c r="J42" i="49"/>
  <c r="G9" i="72"/>
  <c r="G29" i="72"/>
  <c r="I42" i="49"/>
  <c r="G13" i="72"/>
  <c r="G31" i="72"/>
  <c r="G42" i="49"/>
  <c r="G34" i="72"/>
  <c r="E9" i="72"/>
  <c r="G23" i="72"/>
  <c r="G14" i="94"/>
  <c r="G32" i="94"/>
  <c r="G8" i="77"/>
  <c r="E10" i="72"/>
  <c r="G22" i="72"/>
  <c r="E18" i="72"/>
  <c r="E36" i="72"/>
  <c r="E13" i="72"/>
  <c r="G21" i="72"/>
  <c r="G18" i="94"/>
  <c r="G37" i="94"/>
  <c r="G16" i="94"/>
  <c r="G34" i="94"/>
  <c r="E19" i="72"/>
  <c r="E37" i="72"/>
  <c r="G35" i="94"/>
  <c r="E14" i="72"/>
  <c r="E32" i="72"/>
  <c r="G38" i="72"/>
  <c r="G20" i="72"/>
  <c r="E15" i="72"/>
  <c r="E33" i="72"/>
  <c r="G37" i="72"/>
  <c r="G19" i="72"/>
  <c r="E16" i="72"/>
  <c r="E34" i="72"/>
  <c r="G36" i="72"/>
  <c r="G18" i="72"/>
  <c r="E17" i="72"/>
  <c r="E35" i="72"/>
  <c r="E8" i="72"/>
  <c r="G20" i="94"/>
  <c r="G21" i="94"/>
  <c r="E42" i="72"/>
  <c r="E45" i="72"/>
  <c r="G46" i="72"/>
  <c r="E24" i="72"/>
  <c r="G28" i="72"/>
  <c r="E27" i="72"/>
  <c r="G17" i="94"/>
  <c r="E13" i="70" l="1"/>
  <c r="E14" i="70"/>
  <c r="E8" i="70"/>
  <c r="E9" i="70"/>
  <c r="E10" i="70"/>
  <c r="E15" i="70"/>
  <c r="E11" i="70"/>
  <c r="E12" i="70"/>
  <c r="G61" i="31"/>
  <c r="G60" i="31"/>
  <c r="G46" i="31" l="1"/>
  <c r="G69" i="31"/>
  <c r="G40" i="31"/>
  <c r="G57" i="31"/>
  <c r="G66" i="31"/>
  <c r="G68" i="31"/>
  <c r="G67" i="31"/>
  <c r="G59" i="31"/>
  <c r="E27" i="31"/>
  <c r="G49" i="31"/>
  <c r="E16" i="31"/>
  <c r="E58" i="31"/>
  <c r="G27" i="31"/>
  <c r="E59" i="31"/>
  <c r="G50" i="31"/>
  <c r="E39" i="31"/>
  <c r="E37" i="31"/>
  <c r="E36" i="31"/>
  <c r="G36" i="31"/>
  <c r="E40" i="31"/>
  <c r="E60" i="31"/>
  <c r="E66" i="31"/>
  <c r="G37" i="31"/>
  <c r="E28" i="31"/>
  <c r="G51" i="31"/>
  <c r="E61" i="31"/>
  <c r="E17" i="31"/>
  <c r="G52" i="31"/>
  <c r="E62" i="31"/>
  <c r="G28" i="31"/>
  <c r="G53" i="31"/>
  <c r="E63" i="31"/>
  <c r="G54" i="31"/>
  <c r="G44" i="31"/>
  <c r="G45" i="31"/>
  <c r="G58" i="31"/>
  <c r="E67" i="31"/>
  <c r="E68" i="31"/>
  <c r="G62" i="31"/>
  <c r="E69" i="31"/>
  <c r="G39" i="31"/>
  <c r="G63" i="31"/>
  <c r="E49" i="31"/>
  <c r="E57" i="31"/>
  <c r="E50" i="31"/>
  <c r="E51" i="31"/>
  <c r="E52" i="31"/>
  <c r="E53" i="31"/>
  <c r="E45" i="31"/>
  <c r="G43" i="31"/>
  <c r="E21" i="31"/>
  <c r="E20" i="31"/>
  <c r="E19" i="31"/>
  <c r="E18" i="31"/>
  <c r="J19" i="7" l="1"/>
  <c r="G19" i="7"/>
  <c r="M19" i="7" s="1"/>
  <c r="E32" i="33"/>
  <c r="E13" i="49" l="1"/>
  <c r="H42" i="70"/>
  <c r="G42" i="70"/>
  <c r="F42" i="49" l="1"/>
  <c r="F42" i="70"/>
  <c r="C27" i="26" l="1"/>
  <c r="E46" i="31" l="1"/>
  <c r="E44" i="31"/>
  <c r="E43" i="31"/>
  <c r="E54" i="31" l="1"/>
  <c r="E22" i="94" l="1"/>
  <c r="E23" i="94"/>
  <c r="E24" i="94"/>
  <c r="E14" i="94"/>
  <c r="E9" i="94"/>
  <c r="E10" i="94"/>
  <c r="E8" i="77"/>
  <c r="E20" i="94" l="1"/>
  <c r="E19" i="94"/>
  <c r="E16" i="94"/>
  <c r="E29" i="94"/>
  <c r="E12" i="77"/>
  <c r="E14" i="77"/>
  <c r="E10" i="77"/>
  <c r="E11" i="77"/>
  <c r="E13" i="77"/>
  <c r="E15" i="94"/>
  <c r="E33" i="94"/>
  <c r="E34" i="94"/>
  <c r="E30" i="94"/>
  <c r="E8" i="94"/>
  <c r="E18" i="94"/>
  <c r="E28" i="94"/>
  <c r="E32" i="94"/>
  <c r="E37" i="94"/>
  <c r="E35" i="94"/>
  <c r="E31" i="94"/>
  <c r="E27" i="94"/>
  <c r="E9" i="77"/>
  <c r="E44" i="94"/>
  <c r="E40" i="94"/>
  <c r="E21" i="94"/>
  <c r="E17" i="94"/>
  <c r="E13" i="94"/>
  <c r="E45" i="70" l="1"/>
  <c r="E22" i="73"/>
  <c r="E50" i="49"/>
  <c r="F22" i="69"/>
  <c r="E10" i="73"/>
  <c r="E14" i="73"/>
  <c r="E24" i="73"/>
  <c r="E15" i="75"/>
  <c r="E43" i="70"/>
  <c r="E52" i="49"/>
  <c r="E13" i="75"/>
  <c r="E17" i="75"/>
  <c r="F15" i="69"/>
  <c r="F19" i="69"/>
  <c r="E18" i="70"/>
  <c r="E24" i="49"/>
  <c r="F10" i="69"/>
  <c r="E24" i="75"/>
  <c r="E52" i="70"/>
  <c r="E11" i="73"/>
  <c r="E15" i="73"/>
  <c r="E21" i="73"/>
  <c r="E45" i="49"/>
  <c r="E12" i="75"/>
  <c r="F8" i="69"/>
  <c r="E50" i="70"/>
  <c r="E9" i="73"/>
  <c r="E13" i="73"/>
  <c r="E23" i="73"/>
  <c r="E43" i="49"/>
  <c r="E7" i="75"/>
  <c r="E10" i="75"/>
  <c r="E18" i="75"/>
  <c r="F6" i="69"/>
  <c r="E22" i="70"/>
  <c r="F16" i="69"/>
  <c r="F20" i="69"/>
  <c r="E11" i="49"/>
  <c r="E21" i="49"/>
  <c r="E8" i="75"/>
  <c r="F12" i="69"/>
  <c r="F17" i="69"/>
  <c r="E21" i="70"/>
  <c r="E51" i="70"/>
  <c r="E8" i="49"/>
  <c r="E15" i="49"/>
  <c r="E18" i="49"/>
  <c r="F7" i="69"/>
  <c r="F9" i="69"/>
  <c r="F21" i="69"/>
  <c r="E46" i="70"/>
  <c r="E49" i="70"/>
  <c r="E10" i="49"/>
  <c r="E20" i="49"/>
  <c r="F11" i="69"/>
  <c r="F13" i="69"/>
  <c r="F18" i="69"/>
  <c r="E24" i="70"/>
  <c r="E8" i="73"/>
  <c r="E12" i="73"/>
  <c r="E20" i="73"/>
  <c r="E14" i="49"/>
  <c r="E22" i="49"/>
  <c r="E23" i="49"/>
  <c r="E9" i="75"/>
  <c r="E11" i="75"/>
  <c r="E14" i="75"/>
  <c r="E46" i="49"/>
  <c r="E51" i="49"/>
  <c r="E20" i="75"/>
  <c r="E21" i="75"/>
  <c r="E22" i="75"/>
  <c r="E16" i="75"/>
  <c r="E19" i="75"/>
  <c r="E23" i="75"/>
  <c r="E9" i="49"/>
  <c r="E16" i="49"/>
  <c r="E19" i="49"/>
  <c r="E17" i="49"/>
  <c r="E44" i="49"/>
  <c r="E49" i="49"/>
  <c r="E16" i="73"/>
  <c r="E16" i="70"/>
  <c r="E19" i="70"/>
  <c r="E20" i="70"/>
  <c r="E17" i="70"/>
  <c r="E44" i="70"/>
  <c r="F14" i="69"/>
  <c r="D42" i="70" l="1"/>
  <c r="D42" i="49"/>
  <c r="E30" i="70"/>
  <c r="E29" i="70"/>
  <c r="E35" i="70"/>
  <c r="E38" i="49"/>
  <c r="E30" i="49"/>
  <c r="E40" i="49"/>
  <c r="E28" i="70"/>
  <c r="E31" i="70"/>
  <c r="E27" i="49"/>
  <c r="C42" i="49"/>
  <c r="E28" i="49"/>
  <c r="E39" i="70"/>
  <c r="E38" i="70"/>
  <c r="E32" i="70"/>
  <c r="E36" i="49"/>
  <c r="E39" i="49"/>
  <c r="E31" i="49"/>
  <c r="E37" i="49"/>
  <c r="C42" i="70"/>
  <c r="E27" i="70"/>
  <c r="E37" i="70"/>
  <c r="E40" i="70"/>
  <c r="E34" i="49"/>
  <c r="E35" i="49"/>
  <c r="E34" i="70"/>
  <c r="E36" i="70"/>
  <c r="E33" i="70"/>
  <c r="E29" i="49"/>
  <c r="E42" i="49" l="1"/>
  <c r="E42" i="70"/>
  <c r="E44" i="101" l="1"/>
  <c r="M13" i="7" l="1"/>
  <c r="J13" i="7" l="1"/>
  <c r="G13" i="7"/>
  <c r="F13" i="7"/>
  <c r="D14" i="21" l="1"/>
  <c r="E14" i="21" l="1"/>
  <c r="E7" i="23"/>
  <c r="E9" i="23"/>
  <c r="E8" i="23"/>
  <c r="I64" i="101" l="1"/>
  <c r="L62" i="101"/>
  <c r="K62" i="101"/>
  <c r="J62" i="101"/>
  <c r="I62" i="101"/>
  <c r="L61" i="101"/>
  <c r="K61" i="101"/>
  <c r="J61" i="101"/>
  <c r="I61" i="101"/>
  <c r="L60" i="101"/>
  <c r="K60" i="101"/>
  <c r="J60" i="101"/>
  <c r="I60" i="101"/>
  <c r="L59" i="101"/>
  <c r="K59" i="101"/>
  <c r="J59" i="101"/>
  <c r="I59" i="101"/>
  <c r="L51" i="101"/>
  <c r="K51" i="101"/>
  <c r="J51" i="101"/>
  <c r="I51" i="101"/>
  <c r="L52" i="101"/>
  <c r="K52" i="101"/>
  <c r="J52" i="101"/>
  <c r="I52" i="101"/>
  <c r="L56" i="101"/>
  <c r="K56" i="101"/>
  <c r="J56" i="101"/>
  <c r="I56" i="101"/>
  <c r="L55" i="101"/>
  <c r="K55" i="101"/>
  <c r="J55" i="101"/>
  <c r="I55" i="101"/>
  <c r="J50" i="101" l="1"/>
  <c r="L54" i="101"/>
  <c r="E38" i="33"/>
  <c r="E7" i="46"/>
  <c r="E7" i="96"/>
  <c r="J58" i="101"/>
  <c r="K58" i="101"/>
  <c r="L58" i="101"/>
  <c r="I54" i="101"/>
  <c r="K54" i="101"/>
  <c r="J42" i="101"/>
  <c r="E8" i="46"/>
  <c r="K42" i="101"/>
  <c r="H55" i="101"/>
  <c r="F21" i="101"/>
  <c r="H62" i="101"/>
  <c r="F15" i="101"/>
  <c r="H59" i="101"/>
  <c r="L42" i="101"/>
  <c r="J54" i="101"/>
  <c r="I58" i="101"/>
  <c r="F27" i="101"/>
  <c r="H64" i="101"/>
  <c r="J64" i="101"/>
  <c r="E8" i="96"/>
  <c r="H52" i="101"/>
  <c r="I50" i="101"/>
  <c r="K64" i="101"/>
  <c r="H60" i="101"/>
  <c r="L64" i="101"/>
  <c r="E7" i="5"/>
  <c r="H51" i="101"/>
  <c r="F10" i="101"/>
  <c r="K50" i="101"/>
  <c r="F29" i="101"/>
  <c r="L50" i="101"/>
  <c r="E10" i="5"/>
  <c r="F25" i="101"/>
  <c r="H56" i="101"/>
  <c r="F13" i="101"/>
  <c r="F31" i="101"/>
  <c r="F26" i="101"/>
  <c r="H42" i="101"/>
  <c r="H61" i="101"/>
  <c r="I42" i="101"/>
  <c r="F14" i="101"/>
  <c r="F33" i="101"/>
  <c r="E13" i="97" l="1"/>
  <c r="K47" i="101"/>
  <c r="L34" i="101"/>
  <c r="L47" i="101"/>
  <c r="K34" i="101"/>
  <c r="E8" i="97"/>
  <c r="J47" i="101"/>
  <c r="I34" i="101"/>
  <c r="D34" i="101"/>
  <c r="E34" i="101"/>
  <c r="L48" i="101"/>
  <c r="E7" i="97"/>
  <c r="E9" i="97"/>
  <c r="H34" i="101"/>
  <c r="E14" i="97"/>
  <c r="I48" i="101"/>
  <c r="M52" i="101"/>
  <c r="N52" i="101"/>
  <c r="N42" i="101"/>
  <c r="M42" i="101"/>
  <c r="K48" i="101"/>
  <c r="F20" i="101"/>
  <c r="I32" i="90"/>
  <c r="J32" i="90"/>
  <c r="M64" i="101"/>
  <c r="N64" i="101"/>
  <c r="M61" i="101"/>
  <c r="N61" i="101"/>
  <c r="N60" i="101"/>
  <c r="M60" i="101"/>
  <c r="E11" i="5"/>
  <c r="H47" i="101"/>
  <c r="E9" i="5"/>
  <c r="E9" i="46"/>
  <c r="M62" i="101"/>
  <c r="N62" i="101"/>
  <c r="F22" i="101"/>
  <c r="J48" i="101"/>
  <c r="F17" i="101"/>
  <c r="E35" i="33"/>
  <c r="F18" i="101"/>
  <c r="N59" i="101"/>
  <c r="H58" i="101"/>
  <c r="M59" i="101"/>
  <c r="E13" i="5"/>
  <c r="N51" i="101"/>
  <c r="H50" i="101"/>
  <c r="M51" i="101"/>
  <c r="J38" i="90"/>
  <c r="I38" i="90"/>
  <c r="F12" i="101"/>
  <c r="E34" i="33"/>
  <c r="E36" i="33"/>
  <c r="E12" i="5"/>
  <c r="E14" i="5"/>
  <c r="I47" i="101"/>
  <c r="F23" i="101"/>
  <c r="E9" i="96"/>
  <c r="N56" i="101"/>
  <c r="M56" i="101"/>
  <c r="H48" i="101"/>
  <c r="E8" i="5"/>
  <c r="F16" i="101"/>
  <c r="M55" i="101"/>
  <c r="H54" i="101"/>
  <c r="N55" i="101"/>
  <c r="J34" i="101"/>
  <c r="J37" i="90"/>
  <c r="I37" i="90"/>
  <c r="N34" i="101" l="1"/>
  <c r="M34" i="101"/>
  <c r="K46" i="101"/>
  <c r="L46" i="101"/>
  <c r="M54" i="101"/>
  <c r="J46" i="101"/>
  <c r="I46" i="101"/>
  <c r="F34" i="101"/>
  <c r="F51" i="101"/>
  <c r="F60" i="101"/>
  <c r="I36" i="90"/>
  <c r="N50" i="101"/>
  <c r="M50" i="101"/>
  <c r="E33" i="33"/>
  <c r="C9" i="31"/>
  <c r="E10" i="97"/>
  <c r="I35" i="90"/>
  <c r="F61" i="101"/>
  <c r="J36" i="90"/>
  <c r="D9" i="31"/>
  <c r="N48" i="101"/>
  <c r="M48" i="101"/>
  <c r="F59" i="101"/>
  <c r="J35" i="90"/>
  <c r="N58" i="101"/>
  <c r="M58" i="101"/>
  <c r="N54" i="101"/>
  <c r="N47" i="101"/>
  <c r="M47" i="101"/>
  <c r="H46" i="101"/>
  <c r="F64" i="101"/>
  <c r="F42" i="101"/>
  <c r="F55" i="101"/>
  <c r="F56" i="101"/>
  <c r="F62" i="101"/>
  <c r="F52" i="101"/>
  <c r="K44" i="101" l="1"/>
  <c r="K65" i="101"/>
  <c r="J65" i="101"/>
  <c r="L44" i="101"/>
  <c r="J44" i="101"/>
  <c r="L65" i="101"/>
  <c r="I44" i="101"/>
  <c r="I65" i="101"/>
  <c r="E9" i="31"/>
  <c r="N46" i="101"/>
  <c r="M46" i="101"/>
  <c r="H44" i="101"/>
  <c r="H65" i="101"/>
  <c r="F48" i="101"/>
  <c r="F47" i="101"/>
  <c r="F50" i="101"/>
  <c r="F54" i="101"/>
  <c r="F58" i="101"/>
  <c r="I34" i="90"/>
  <c r="J34" i="90"/>
  <c r="F9" i="31" l="1"/>
  <c r="J33" i="90"/>
  <c r="I33" i="90"/>
  <c r="M65" i="101"/>
  <c r="N65" i="101"/>
  <c r="M44" i="101"/>
  <c r="N44" i="101"/>
  <c r="F46" i="101"/>
  <c r="G9" i="31" l="1"/>
  <c r="F44" i="101"/>
  <c r="F65" i="101"/>
  <c r="M21" i="27" l="1"/>
  <c r="J21" i="27" l="1"/>
  <c r="F21" i="27"/>
  <c r="G21" i="27"/>
  <c r="D32" i="31" l="1"/>
  <c r="F32" i="31"/>
  <c r="M15" i="7"/>
  <c r="M16" i="7"/>
  <c r="M14" i="27"/>
  <c r="M17" i="27"/>
  <c r="M18" i="27"/>
  <c r="M15" i="27"/>
  <c r="M16" i="27"/>
  <c r="M8" i="27"/>
  <c r="M11" i="27"/>
  <c r="M13" i="27"/>
  <c r="M9" i="27"/>
  <c r="M12" i="27"/>
  <c r="M14" i="7"/>
  <c r="M8" i="7"/>
  <c r="M9" i="7"/>
  <c r="M11" i="7"/>
  <c r="M10" i="7"/>
  <c r="M17" i="7"/>
  <c r="M18" i="7"/>
  <c r="M12" i="7"/>
  <c r="M22" i="7"/>
  <c r="G10" i="18" l="1"/>
  <c r="G24" i="18"/>
  <c r="C31" i="31"/>
  <c r="M19" i="27"/>
  <c r="E33" i="18"/>
  <c r="D31" i="31"/>
  <c r="D33" i="31"/>
  <c r="F33" i="31"/>
  <c r="F31" i="31"/>
  <c r="E21" i="18"/>
  <c r="E37" i="18"/>
  <c r="E36" i="18"/>
  <c r="E38" i="18"/>
  <c r="G38" i="18"/>
  <c r="G22" i="18"/>
  <c r="E22" i="18"/>
  <c r="J18" i="27"/>
  <c r="G18" i="27"/>
  <c r="F18" i="27"/>
  <c r="J14" i="7"/>
  <c r="F14" i="7"/>
  <c r="F38" i="31"/>
  <c r="G37" i="18"/>
  <c r="G21" i="18"/>
  <c r="G17" i="27"/>
  <c r="J17" i="27"/>
  <c r="F17" i="27"/>
  <c r="G36" i="18"/>
  <c r="E20" i="18"/>
  <c r="G20" i="18"/>
  <c r="G14" i="27"/>
  <c r="J14" i="27"/>
  <c r="F14" i="27"/>
  <c r="E35" i="18"/>
  <c r="G35" i="18"/>
  <c r="E19" i="18"/>
  <c r="G19" i="18"/>
  <c r="J19" i="27"/>
  <c r="G19" i="27"/>
  <c r="F19" i="27"/>
  <c r="C33" i="31"/>
  <c r="E34" i="18"/>
  <c r="G34" i="18"/>
  <c r="E18" i="18"/>
  <c r="G18" i="18"/>
  <c r="G22" i="7"/>
  <c r="G9" i="7"/>
  <c r="F9" i="7"/>
  <c r="J9" i="7"/>
  <c r="G33" i="18"/>
  <c r="E17" i="18"/>
  <c r="G17" i="18"/>
  <c r="E8" i="47"/>
  <c r="G17" i="7"/>
  <c r="F17" i="7"/>
  <c r="J17" i="7"/>
  <c r="G32" i="18"/>
  <c r="E32" i="18"/>
  <c r="E16" i="18"/>
  <c r="G16" i="18"/>
  <c r="G11" i="7"/>
  <c r="F11" i="7"/>
  <c r="J11" i="7"/>
  <c r="G14" i="7"/>
  <c r="E31" i="18"/>
  <c r="G31" i="18"/>
  <c r="E15" i="18"/>
  <c r="G15" i="18"/>
  <c r="E9" i="47"/>
  <c r="G30" i="18"/>
  <c r="E30" i="18"/>
  <c r="E14" i="18"/>
  <c r="G14" i="18"/>
  <c r="J10" i="7"/>
  <c r="F10" i="7"/>
  <c r="G10" i="7"/>
  <c r="G29" i="18"/>
  <c r="E29" i="18"/>
  <c r="E13" i="18"/>
  <c r="G13" i="18"/>
  <c r="J8" i="7"/>
  <c r="G8" i="7"/>
  <c r="F8" i="7"/>
  <c r="G28" i="18"/>
  <c r="E28" i="18"/>
  <c r="E12" i="18"/>
  <c r="G9" i="27"/>
  <c r="F9" i="27"/>
  <c r="J9" i="27"/>
  <c r="E27" i="18"/>
  <c r="G27" i="18"/>
  <c r="E11" i="18"/>
  <c r="F13" i="27"/>
  <c r="J13" i="27"/>
  <c r="G13" i="27"/>
  <c r="J22" i="7"/>
  <c r="F22" i="7"/>
  <c r="G42" i="18"/>
  <c r="E42" i="18"/>
  <c r="G26" i="18"/>
  <c r="E26" i="18"/>
  <c r="E10" i="18"/>
  <c r="J11" i="27"/>
  <c r="F11" i="27"/>
  <c r="G11" i="27"/>
  <c r="J12" i="7"/>
  <c r="G12" i="7"/>
  <c r="F12" i="7"/>
  <c r="E41" i="18"/>
  <c r="G41" i="18"/>
  <c r="E25" i="18"/>
  <c r="G25" i="18"/>
  <c r="G9" i="18"/>
  <c r="E9" i="18"/>
  <c r="J8" i="27"/>
  <c r="F8" i="27"/>
  <c r="G8" i="27"/>
  <c r="F16" i="7"/>
  <c r="J16" i="7"/>
  <c r="G18" i="7"/>
  <c r="J18" i="7"/>
  <c r="F18" i="7"/>
  <c r="J12" i="27"/>
  <c r="F12" i="27"/>
  <c r="G12" i="27"/>
  <c r="G40" i="18"/>
  <c r="E40" i="18"/>
  <c r="E24" i="18"/>
  <c r="G8" i="18"/>
  <c r="E8" i="18"/>
  <c r="F16" i="27"/>
  <c r="J16" i="27"/>
  <c r="G16" i="27"/>
  <c r="C32" i="31"/>
  <c r="G15" i="7"/>
  <c r="J15" i="7"/>
  <c r="F15" i="7"/>
  <c r="G39" i="18"/>
  <c r="E39" i="18"/>
  <c r="E23" i="18"/>
  <c r="G23" i="18"/>
  <c r="E7" i="18"/>
  <c r="G7" i="18"/>
  <c r="J15" i="27"/>
  <c r="F15" i="27"/>
  <c r="G15" i="27"/>
  <c r="G16" i="7"/>
  <c r="G31" i="31" l="1"/>
  <c r="E32" i="31"/>
  <c r="M10" i="27"/>
  <c r="G33" i="31"/>
  <c r="G32" i="31"/>
  <c r="G38" i="31"/>
  <c r="E38" i="31"/>
  <c r="E33" i="31"/>
  <c r="E31" i="31"/>
  <c r="F10" i="27"/>
  <c r="J10" i="27"/>
  <c r="G10" i="27"/>
  <c r="C11" i="31" l="1"/>
  <c r="I15" i="90" l="1"/>
  <c r="F11" i="31"/>
  <c r="J15" i="90"/>
  <c r="G11" i="31" l="1"/>
  <c r="D11" i="31"/>
  <c r="E15" i="33"/>
  <c r="D12" i="31"/>
  <c r="E17" i="33"/>
  <c r="E11" i="31" l="1"/>
  <c r="I16" i="90"/>
  <c r="F12" i="31"/>
  <c r="J16" i="90"/>
  <c r="C12" i="31"/>
  <c r="E16" i="33"/>
  <c r="J17" i="90"/>
  <c r="I17" i="90"/>
  <c r="E11" i="21"/>
  <c r="E7" i="50"/>
  <c r="E12" i="31" l="1"/>
  <c r="G12" i="31"/>
  <c r="D8" i="31" l="1"/>
  <c r="D10" i="31" l="1"/>
  <c r="D13" i="21" l="1"/>
  <c r="D13" i="31"/>
  <c r="E13" i="33" l="1"/>
  <c r="I8" i="90"/>
  <c r="J8" i="90"/>
  <c r="E7" i="29"/>
  <c r="E8" i="33"/>
  <c r="E9" i="21"/>
  <c r="I13" i="90"/>
  <c r="J13" i="90"/>
  <c r="I10" i="90" l="1"/>
  <c r="J10" i="90"/>
  <c r="I21" i="90"/>
  <c r="J21" i="90"/>
  <c r="J20" i="90"/>
  <c r="I20" i="90"/>
  <c r="E9" i="33"/>
  <c r="C13" i="31"/>
  <c r="E24" i="33"/>
  <c r="F13" i="31"/>
  <c r="J24" i="90"/>
  <c r="I24" i="90"/>
  <c r="E20" i="33"/>
  <c r="I19" i="90"/>
  <c r="J19" i="90"/>
  <c r="E11" i="33"/>
  <c r="I11" i="90"/>
  <c r="J11" i="90"/>
  <c r="E10" i="33"/>
  <c r="E19" i="33"/>
  <c r="I9" i="90"/>
  <c r="J9" i="90"/>
  <c r="E21" i="33"/>
  <c r="E13" i="31" l="1"/>
  <c r="G13" i="31"/>
  <c r="E8" i="29"/>
  <c r="E12" i="33"/>
  <c r="I18" i="90"/>
  <c r="J18" i="90"/>
  <c r="C10" i="31"/>
  <c r="E14" i="33"/>
  <c r="E7" i="54"/>
  <c r="I12" i="90"/>
  <c r="J12" i="90"/>
  <c r="E18" i="33"/>
  <c r="I14" i="90"/>
  <c r="J14" i="90"/>
  <c r="F10" i="31"/>
  <c r="E10" i="31" l="1"/>
  <c r="G10" i="31"/>
  <c r="E9" i="29"/>
  <c r="E7" i="21"/>
  <c r="J22" i="90"/>
  <c r="I22" i="90"/>
  <c r="E22" i="33"/>
  <c r="E8" i="50"/>
  <c r="E8" i="21"/>
  <c r="E9" i="50" l="1"/>
  <c r="E7" i="33"/>
  <c r="C8" i="31"/>
  <c r="I7" i="90"/>
  <c r="F8" i="31"/>
  <c r="J7" i="90"/>
  <c r="E10" i="21"/>
  <c r="E23" i="33"/>
  <c r="J23" i="90"/>
  <c r="I23" i="90"/>
  <c r="C13" i="21"/>
  <c r="E8" i="31" l="1"/>
  <c r="G8" i="31"/>
  <c r="E13" i="21"/>
</calcChain>
</file>

<file path=xl/sharedStrings.xml><?xml version="1.0" encoding="utf-8"?>
<sst xmlns="http://schemas.openxmlformats.org/spreadsheetml/2006/main" count="1188" uniqueCount="532">
  <si>
    <t>Total</t>
  </si>
  <si>
    <t>(d)</t>
  </si>
  <si>
    <t>(a-c)</t>
  </si>
  <si>
    <t>(b-d)</t>
  </si>
  <si>
    <t>TOTAL</t>
  </si>
  <si>
    <t xml:space="preserve"> </t>
  </si>
  <si>
    <t>TIER 1</t>
  </si>
  <si>
    <t>TIER 2</t>
  </si>
  <si>
    <t>Capital</t>
  </si>
  <si>
    <t>investors@caixabank.com</t>
  </si>
  <si>
    <t>BPI</t>
  </si>
  <si>
    <t>Stage 1</t>
  </si>
  <si>
    <t>Stage 2</t>
  </si>
  <si>
    <t>Stage 3</t>
  </si>
  <si>
    <t>Net Stable Funding Ratio (NSFR)</t>
  </si>
  <si>
    <t>MREL</t>
  </si>
  <si>
    <t>CET1</t>
  </si>
  <si>
    <t>LTV ≤ 40%</t>
  </si>
  <si>
    <t>40% &lt; LTV ≤ 60%</t>
  </si>
  <si>
    <t>60% &lt; LTV ≤ 80%</t>
  </si>
  <si>
    <t>LTV &gt; 80%</t>
  </si>
  <si>
    <t>+34 93 404 30 32</t>
  </si>
  <si>
    <t>2. P&amp;L</t>
  </si>
  <si>
    <t>Investor Relations</t>
  </si>
  <si>
    <r>
      <t>VidaCaixa</t>
    </r>
    <r>
      <rPr>
        <b/>
        <vertAlign val="superscript"/>
        <sz val="14"/>
        <color rgb="FF000000"/>
        <rFont val="Calibri"/>
        <family val="2"/>
      </rPr>
      <t>(1)</t>
    </r>
  </si>
  <si>
    <t>1. Datos relevantes</t>
  </si>
  <si>
    <t>Variación</t>
  </si>
  <si>
    <t>Variación trimestral</t>
  </si>
  <si>
    <r>
      <rPr>
        <b/>
        <sz val="15"/>
        <color rgb="FF00B0F0"/>
        <rFont val="Calibri"/>
        <family val="2"/>
        <scheme val="minor"/>
      </rPr>
      <t>1.1</t>
    </r>
    <r>
      <rPr>
        <sz val="15"/>
        <rFont val="Calibri"/>
        <family val="2"/>
        <scheme val="minor"/>
      </rPr>
      <t xml:space="preserve"> Datos relevantes</t>
    </r>
  </si>
  <si>
    <r>
      <rPr>
        <b/>
        <sz val="15"/>
        <color rgb="FF00B0F0"/>
        <rFont val="Calibri"/>
        <family val="2"/>
        <scheme val="minor"/>
      </rPr>
      <t>2.2</t>
    </r>
    <r>
      <rPr>
        <sz val="15"/>
        <rFont val="Calibri"/>
        <family val="2"/>
        <scheme val="minor"/>
      </rPr>
      <t xml:space="preserve">   P&amp;L (trimestral)</t>
    </r>
  </si>
  <si>
    <t>3. Balance</t>
  </si>
  <si>
    <t>4. Segmentos de actividad</t>
  </si>
  <si>
    <r>
      <rPr>
        <b/>
        <sz val="15"/>
        <color rgb="FF00B0F0"/>
        <rFont val="Calibri"/>
        <family val="2"/>
        <scheme val="minor"/>
      </rPr>
      <t>4.6</t>
    </r>
    <r>
      <rPr>
        <sz val="15"/>
        <rFont val="Calibri"/>
        <family val="2"/>
        <scheme val="minor"/>
      </rPr>
      <t xml:space="preserve">   Balance BPI</t>
    </r>
  </si>
  <si>
    <r>
      <rPr>
        <b/>
        <sz val="15"/>
        <color rgb="FF00B0F0"/>
        <rFont val="Calibri"/>
        <family val="2"/>
        <scheme val="minor"/>
      </rPr>
      <t xml:space="preserve">3.2   </t>
    </r>
    <r>
      <rPr>
        <sz val="15"/>
        <rFont val="Calibri"/>
        <family val="2"/>
        <scheme val="minor"/>
      </rPr>
      <t>Crédito a la clientela</t>
    </r>
  </si>
  <si>
    <r>
      <rPr>
        <b/>
        <sz val="15"/>
        <color rgb="FF00B0F0"/>
        <rFont val="Calibri"/>
        <family val="2"/>
        <scheme val="minor"/>
      </rPr>
      <t xml:space="preserve">3.1 </t>
    </r>
    <r>
      <rPr>
        <sz val="15"/>
        <rFont val="Calibri"/>
        <family val="2"/>
        <scheme val="minor"/>
      </rPr>
      <t xml:space="preserve">  Balance </t>
    </r>
  </si>
  <si>
    <r>
      <rPr>
        <b/>
        <sz val="15"/>
        <color rgb="FF00B0F0"/>
        <rFont val="Calibri"/>
        <family val="2"/>
        <scheme val="minor"/>
      </rPr>
      <t>4.3</t>
    </r>
    <r>
      <rPr>
        <sz val="15"/>
        <rFont val="Calibri"/>
        <family val="2"/>
        <scheme val="minor"/>
      </rPr>
      <t xml:space="preserve">   Balance bancario y seguros</t>
    </r>
  </si>
  <si>
    <r>
      <rPr>
        <b/>
        <sz val="15"/>
        <color rgb="FF00B0F0"/>
        <rFont val="Calibri"/>
        <family val="2"/>
        <scheme val="minor"/>
      </rPr>
      <t xml:space="preserve">4.8  </t>
    </r>
    <r>
      <rPr>
        <sz val="15"/>
        <rFont val="Calibri"/>
        <family val="2"/>
        <scheme val="minor"/>
      </rPr>
      <t xml:space="preserve"> Balance Centro Corporativo</t>
    </r>
  </si>
  <si>
    <t xml:space="preserve">                                      NOTAS</t>
  </si>
  <si>
    <t xml:space="preserve">                    AVISO LEGAL</t>
  </si>
  <si>
    <t>1.1 Datos relevantes del Grupo</t>
  </si>
  <si>
    <t>Margen de intereses</t>
  </si>
  <si>
    <t>Comisiones netas</t>
  </si>
  <si>
    <t>Margen bruto</t>
  </si>
  <si>
    <t>Gastos de administración y amortización recurrentes</t>
  </si>
  <si>
    <t>Margen de explotación</t>
  </si>
  <si>
    <t>Resultado atribuido al Grupo</t>
  </si>
  <si>
    <t>Crédito a la clientela, bruto</t>
  </si>
  <si>
    <t>Dudosos</t>
  </si>
  <si>
    <t>Ratio de morosidad</t>
  </si>
  <si>
    <t>Provisiones para insolvencias</t>
  </si>
  <si>
    <t>Cobertura de la morosidad</t>
  </si>
  <si>
    <t>Adjudicados netos disponibles para la venta</t>
  </si>
  <si>
    <t>Activos líquidos totales</t>
  </si>
  <si>
    <t xml:space="preserve">Loan to deposits </t>
  </si>
  <si>
    <t>Common  Equity Tier 1 (CET1)</t>
  </si>
  <si>
    <t>Tier 1</t>
  </si>
  <si>
    <t>Capital total</t>
  </si>
  <si>
    <t>Activos ponderados por riesgo (APR)</t>
  </si>
  <si>
    <t>Leverage Ratio</t>
  </si>
  <si>
    <t>ACCIÓN</t>
  </si>
  <si>
    <t>Cotización (€/acción)</t>
  </si>
  <si>
    <t>Empleados</t>
  </si>
  <si>
    <t xml:space="preserve">de las que: oficinas retail España </t>
  </si>
  <si>
    <t>Terminales de autoservicio</t>
  </si>
  <si>
    <t>Diciembre</t>
  </si>
  <si>
    <r>
      <rPr>
        <b/>
        <sz val="15"/>
        <color rgb="FF00B0F0"/>
        <rFont val="Calibri"/>
        <family val="2"/>
        <scheme val="minor"/>
      </rPr>
      <t xml:space="preserve">2.1 </t>
    </r>
    <r>
      <rPr>
        <sz val="15"/>
        <rFont val="Calibri"/>
        <family val="2"/>
        <scheme val="minor"/>
      </rPr>
      <t xml:space="preserve">  P&amp;L (interanual)</t>
    </r>
  </si>
  <si>
    <t xml:space="preserve">En millones de euros </t>
  </si>
  <si>
    <t>Ingresos por dividendos</t>
  </si>
  <si>
    <t>Resultados de entidades valoradas por el método de la participación</t>
  </si>
  <si>
    <t>Resultado de operaciones financieras</t>
  </si>
  <si>
    <t>Otros ingresos y gastos de explotación</t>
  </si>
  <si>
    <t>Pérdidas por deterioro de activos financieros</t>
  </si>
  <si>
    <t>Otras dotaciones a provisiones</t>
  </si>
  <si>
    <t xml:space="preserve">Ganancias/pérdidas en baja de activos y otros </t>
  </si>
  <si>
    <t>Resultado antes de impuestos</t>
  </si>
  <si>
    <t>Resultado después de impuestos</t>
  </si>
  <si>
    <t>Resultado atribuido a intereses minoritarios y otros</t>
  </si>
  <si>
    <t>2.1 Cuenta de Pérdidas y Ganancias: evolución interanual</t>
  </si>
  <si>
    <t>2.2 Cuenta de Pérdidas y Ganancias: evolución trimestral</t>
  </si>
  <si>
    <t>Margen Intereses</t>
  </si>
  <si>
    <t>Var. %</t>
  </si>
  <si>
    <t>Datos en %</t>
  </si>
  <si>
    <t>Ingresos por intereses</t>
  </si>
  <si>
    <t>Gastos por intereses</t>
  </si>
  <si>
    <t>Activos totales medios netos (en millones de euros)</t>
  </si>
  <si>
    <t>(1) Ingresos/Gastos del trimestre anualizados sobre activos totales medios del trimestre.</t>
  </si>
  <si>
    <t>S.medio</t>
  </si>
  <si>
    <t>R/C</t>
  </si>
  <si>
    <t>Tipo %</t>
  </si>
  <si>
    <t>Intermediarios financieros</t>
  </si>
  <si>
    <t xml:space="preserve">Cartera de créditos </t>
  </si>
  <si>
    <t>Valores representativos de deuda</t>
  </si>
  <si>
    <t>Otros activos con rendimiento</t>
  </si>
  <si>
    <t>Resto de activos</t>
  </si>
  <si>
    <t>Total activos medios</t>
  </si>
  <si>
    <t>Recursos de la actividad minorista</t>
  </si>
  <si>
    <t>Empréstitos institucionales y valores negociables</t>
  </si>
  <si>
    <t>Pasivos subordinados</t>
  </si>
  <si>
    <t>Otros pasivos con coste</t>
  </si>
  <si>
    <t>Resto de pasivos</t>
  </si>
  <si>
    <t>Total recursos medios</t>
  </si>
  <si>
    <t>Diferencial de la clientela (%)</t>
  </si>
  <si>
    <t>Diferencial de balance (%)</t>
  </si>
  <si>
    <t>En millones de euros</t>
  </si>
  <si>
    <t>Activos bajo gestión</t>
  </si>
  <si>
    <t>Entidades valoradas por el método de la participación</t>
  </si>
  <si>
    <t>Ingresos de la cartera de participadas</t>
  </si>
  <si>
    <t xml:space="preserve">Otros </t>
  </si>
  <si>
    <t xml:space="preserve">Margen Bruto </t>
  </si>
  <si>
    <t>Gastos de personal</t>
  </si>
  <si>
    <t>Gastos generales</t>
  </si>
  <si>
    <t>Amortizaciones</t>
  </si>
  <si>
    <t>Ratio de eficiencia (%) (12 meses)</t>
  </si>
  <si>
    <t>Dotaciones para insolvencias</t>
  </si>
  <si>
    <t>Pérdidas por deterioro de activos financieros y otras dotaciones a provisiones</t>
  </si>
  <si>
    <t>Resultados inmobiliarios</t>
  </si>
  <si>
    <t>Otros</t>
  </si>
  <si>
    <t>Ganancias / pérdidas en baja de activos y otros</t>
  </si>
  <si>
    <t>3.1 Balance de situación consolidado del Grupo CaixaBank</t>
  </si>
  <si>
    <t>Efectivo, saldos en efectivo en bancos centrales y otros depósitos a la vista</t>
  </si>
  <si>
    <t>Activos financieros mantenidos para negociar</t>
  </si>
  <si>
    <t>Activos financieros no destinados a negociación valorados obligatoriamente a valor razonable con cambios en resultados</t>
  </si>
  <si>
    <t>Instrumentos de patrimonio</t>
  </si>
  <si>
    <t>Préstamos y anticipos</t>
  </si>
  <si>
    <t>Activos financieros designados a valor razonable con cambios en resultados</t>
  </si>
  <si>
    <t>Activos financieros a valor razonable con cambios en otro resultado global</t>
  </si>
  <si>
    <t>Activos financieros a coste amortizado</t>
  </si>
  <si>
    <t>Entidades de crédito</t>
  </si>
  <si>
    <t>Clientela</t>
  </si>
  <si>
    <t>Derivados - contabilidad de coberturas</t>
  </si>
  <si>
    <t>Inversiones en negocios conjuntos y asociadas</t>
  </si>
  <si>
    <t>Activos por contratos de reaseguro</t>
  </si>
  <si>
    <t>Activos tangibles</t>
  </si>
  <si>
    <t>Activos intangibles</t>
  </si>
  <si>
    <t>Activos no corrientes y grupos enajenables de elementos que se han clasificado como mantenidos para la venta</t>
  </si>
  <si>
    <t>Resto activos</t>
  </si>
  <si>
    <t>Total activo</t>
  </si>
  <si>
    <t>Pasivo</t>
  </si>
  <si>
    <t>Pasivos financieros mantenidos para negociar</t>
  </si>
  <si>
    <t>Pasivos financieros designados a valor razonable con cambios en resultados</t>
  </si>
  <si>
    <t>Pasivos financieros a coste amortizado</t>
  </si>
  <si>
    <t>Depósitos de Bancos Centrales y Entidades de crédito</t>
  </si>
  <si>
    <t>Depósitos de la clientela</t>
  </si>
  <si>
    <t>Valores representativos de deuda emitidos</t>
  </si>
  <si>
    <t>Otros pasivos financieros</t>
  </si>
  <si>
    <t>Pasivos por contratos de seguros</t>
  </si>
  <si>
    <t>Provisiones</t>
  </si>
  <si>
    <t>Resto pasivos</t>
  </si>
  <si>
    <t>Patrimonio neto</t>
  </si>
  <si>
    <t>Intereses minoritarios</t>
  </si>
  <si>
    <t>Otro resultado global acumulado</t>
  </si>
  <si>
    <t xml:space="preserve">Total pasivo y patrimonio neto </t>
  </si>
  <si>
    <t>3.2 Distribución por segmentos del crédito a la clientela</t>
  </si>
  <si>
    <t>Créditos a particulares</t>
  </si>
  <si>
    <t>Adquisición vivienda</t>
  </si>
  <si>
    <t>Otras finalidades</t>
  </si>
  <si>
    <t>del que: Consumo</t>
  </si>
  <si>
    <t>Créditos a empresas</t>
  </si>
  <si>
    <t>Sector Público</t>
  </si>
  <si>
    <t>Fondo para insolvencias</t>
  </si>
  <si>
    <t>Crédito a la clientela, neto</t>
  </si>
  <si>
    <t>Riesgos contingentes</t>
  </si>
  <si>
    <t>Depósitos de clientes</t>
  </si>
  <si>
    <t>Ahorro a la vista</t>
  </si>
  <si>
    <t>Cesión temporal de activos y otros</t>
  </si>
  <si>
    <t>Recursos en balance</t>
  </si>
  <si>
    <t>Planes de pensiones</t>
  </si>
  <si>
    <t>Otras cuentas</t>
  </si>
  <si>
    <r>
      <t>Ahorro a plazo</t>
    </r>
    <r>
      <rPr>
        <vertAlign val="superscript"/>
        <sz val="14"/>
        <color rgb="FF000000"/>
        <rFont val="Calibri"/>
        <family val="2"/>
      </rPr>
      <t>(1)</t>
    </r>
  </si>
  <si>
    <r>
      <t>Pasivos por contratos de seguros</t>
    </r>
    <r>
      <rPr>
        <vertAlign val="superscript"/>
        <sz val="14"/>
        <color rgb="FF000000"/>
        <rFont val="Calibri"/>
        <family val="2"/>
      </rPr>
      <t>(2)</t>
    </r>
  </si>
  <si>
    <t>del que Consumo</t>
  </si>
  <si>
    <t>Saldo inicial del período</t>
  </si>
  <si>
    <t>Entradas en dudosos</t>
  </si>
  <si>
    <t>Salidas de dudosos</t>
  </si>
  <si>
    <t>Saldo final del período</t>
  </si>
  <si>
    <t>Saldo final del periodo</t>
  </si>
  <si>
    <t>Refinanciaciones</t>
  </si>
  <si>
    <t>Particulares</t>
  </si>
  <si>
    <t xml:space="preserve">Empresas </t>
  </si>
  <si>
    <t>Exposición de la cartera</t>
  </si>
  <si>
    <t>Crédito</t>
  </si>
  <si>
    <t>Total crédito y riesgos contingentes</t>
  </si>
  <si>
    <t>(1) 'Loan to Value' calculado en base a las últimas tasaciones disponibles de acuerdo con los criterios establecidos en la Circular 4/2016.</t>
  </si>
  <si>
    <t>Importe bruto</t>
  </si>
  <si>
    <t>del que: Dudosos</t>
  </si>
  <si>
    <t>del que: dudosos</t>
  </si>
  <si>
    <t>Instrumentos CET1</t>
  </si>
  <si>
    <t>Fondos propios contables</t>
  </si>
  <si>
    <t>Reservas y otros</t>
  </si>
  <si>
    <t>Deducciones CET1</t>
  </si>
  <si>
    <t>Instrumentos AT1</t>
  </si>
  <si>
    <t>Instrumentos T2</t>
  </si>
  <si>
    <t>CAPITAL TOTAL</t>
  </si>
  <si>
    <t>Otros instrumentos subordinados comp. MREL</t>
  </si>
  <si>
    <t>MREL subordinado</t>
  </si>
  <si>
    <t>Otros instrumentos computables MREL</t>
  </si>
  <si>
    <t>Activos ponderados por riesgo</t>
  </si>
  <si>
    <t>Ratio CET1</t>
  </si>
  <si>
    <t>Ratio Tier 1</t>
  </si>
  <si>
    <t>Ratio Capital Total</t>
  </si>
  <si>
    <t>Ratio MREL subordinada</t>
  </si>
  <si>
    <t>Ratio MREL</t>
  </si>
  <si>
    <t>Ratio CET1 individual</t>
  </si>
  <si>
    <t>Ratio Tier 1 individual</t>
  </si>
  <si>
    <t>Ratio Capital Total individual</t>
  </si>
  <si>
    <t>Resultado individual</t>
  </si>
  <si>
    <t>Leverage ratio individual</t>
  </si>
  <si>
    <t>Bancario y Seguros</t>
  </si>
  <si>
    <t>Centro Corporativo</t>
  </si>
  <si>
    <t>Grupo</t>
  </si>
  <si>
    <t>Ingresos por dividendos y resultados de entidades valoradas por el método de la participación</t>
  </si>
  <si>
    <t>Pérdidas por deterioro activos financieros</t>
  </si>
  <si>
    <t>Ganancias/pérdidas en baja de activos y otros</t>
  </si>
  <si>
    <t xml:space="preserve">4.2 Negocio bancario y seguros - Cuenta de Pérdidas y Ganancias: evolución trimestral </t>
  </si>
  <si>
    <t>CUENTA DE PÉRDIDAS Y GANANCIAS</t>
  </si>
  <si>
    <t>4.3 Negocio bancario y seguros - Balance</t>
  </si>
  <si>
    <t>BALANCE</t>
  </si>
  <si>
    <t>Activo</t>
  </si>
  <si>
    <t>Capital asignado</t>
  </si>
  <si>
    <t>CRÉDITOS</t>
  </si>
  <si>
    <t>Crédito a particulares</t>
  </si>
  <si>
    <t>Adquisición de vivienda</t>
  </si>
  <si>
    <t>Crédito a empresas</t>
  </si>
  <si>
    <t>Crédito a la clientela bruto</t>
  </si>
  <si>
    <t>del que: cartera sana</t>
  </si>
  <si>
    <t>de los que: dudosos</t>
  </si>
  <si>
    <t>Fondos para insolvencias</t>
  </si>
  <si>
    <t>Crédito a la clientela neto</t>
  </si>
  <si>
    <t>RECURSOS</t>
  </si>
  <si>
    <t>Recursos de la actividad de clientes</t>
  </si>
  <si>
    <t>Ahorro a plazo</t>
  </si>
  <si>
    <t>Fondos de inversión, carteras y Sicav's</t>
  </si>
  <si>
    <t>Total recursos de clientes</t>
  </si>
  <si>
    <t>CALIDAD DE ACTIVO</t>
  </si>
  <si>
    <t>OTROS INDICADORES</t>
  </si>
  <si>
    <t>Clientes (millones)</t>
  </si>
  <si>
    <t>Clientes particulares vinculados (%)</t>
  </si>
  <si>
    <t>Oficinas</t>
  </si>
  <si>
    <t>de las que Retail</t>
  </si>
  <si>
    <t>4.4 Actividad aseguradora: evolución interanual</t>
  </si>
  <si>
    <t>4.5 Cuenta de Pérdidas y Ganancias BPI</t>
  </si>
  <si>
    <t>4.6 Balance BPI</t>
  </si>
  <si>
    <t>Pro-memoria</t>
  </si>
  <si>
    <t>4.7 Centro corporativo - Cuenta de Pérdidas y Ganancias</t>
  </si>
  <si>
    <t>4.8 Centro corporativo: balance</t>
  </si>
  <si>
    <t>Participaciones (Activos financieros a valor razonable con cambios en otro resultado global e Inversiones en negocios conjuntos y asociadas) y otros</t>
  </si>
  <si>
    <t>Financiación intragrupo y otros pasivos</t>
  </si>
  <si>
    <t>del que: asociado a las participadas</t>
  </si>
  <si>
    <t>Las cifras se presentan en millones de euros, a no ser que se indique explícitamente la utilización de otra unidad monetaria, y pueden tener dos formatos, millones de euros o MM € indistintamente. Determinada información financiera de este informe ha sido redondeada y, concretamente, las cifras mostradas como totales en este documento pueden variar ligeramente de la operación aritmética exacta de las cifras que le preceden.</t>
  </si>
  <si>
    <t>La finalidad de este documento es exclusivamente informativa y no pretende prestar un servicio de asesoramiento financiero ni debe entenderse de ningún modo como una oferta de venta, intercambio, adquisición o invitación para adquirir cualquier clase de valores, producto o servicios financieros de CaixaBank, S.A. (en lo sucesivo indistintamente “CaixaBank” o “la Compañía”) o de cualquier otra de las sociedades mencionadas en él. Toda persona que en cualquier momento adquiera un valor debe hacerlo únicamente en base a su propio juicio y/o por la idoneidad del valor para su propósito y ello exclusivamente sobre la base de la información pública contenida en la documentación elaborada y registrada por el emisor en el contexto de la oferta o emisión de valores concreta de la que se trate, habiendo recibido el asesoramiento profesional correspondiente, si lo considera necesario o apropiado según las circunstancias, y no basándose en la información contenida en este documento.</t>
  </si>
  <si>
    <t>Se advierte expresamente de que este documento contiene datos suministrados por terceros considerados fuentes de información fiables generalmente, si bien no se ha comprobado su exactitud. Ninguno de los administradores, directores o empleados de la Compañía está obligado, ya sea implícita o expresamente, a garantizar que estos contenidos sean exactos, precisos, íntegros o completos, ni a mantenerlos actualizados o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de que este documento contiene información financiera no auditada.</t>
  </si>
  <si>
    <t>Este documento no ha sido objeto de aprobación o registro por parte de la Comisión Nacional del Mercado de Valores (“CNMV”) ni de ninguna otra autoridad en otra jurisdicción. En todo caso, se encuentra sometido al derecho español aplicable en el momento de su elaboración y, en particular, se hace constar que no va dirigido a ninguna persona física o jurídica localizada en otras jurisdicciones, donde puede no adecuarse a las normas imperativas o a los requisitos legales que resulten de obligada observación.</t>
  </si>
  <si>
    <t>Sin perjuicio del régimen legal o del resto de limitaciones impuestas por el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 en estos casos.</t>
  </si>
  <si>
    <t>Aviso legal</t>
  </si>
  <si>
    <t>Notas</t>
  </si>
  <si>
    <t>4.1 Cuenta de Pérdidas y Ganancias del Grupo CaixaBank por segmentos de negocio</t>
  </si>
  <si>
    <t>(a)</t>
  </si>
  <si>
    <t>(b)</t>
  </si>
  <si>
    <t>(c)</t>
  </si>
  <si>
    <r>
      <t>del que: Unit Link y otros</t>
    </r>
    <r>
      <rPr>
        <i/>
        <vertAlign val="superscript"/>
        <sz val="14"/>
        <color rgb="FF000000"/>
        <rFont val="Calibri"/>
        <family val="2"/>
      </rPr>
      <t>(3)</t>
    </r>
  </si>
  <si>
    <r>
      <t>Nota general:</t>
    </r>
    <r>
      <rPr>
        <sz val="8"/>
        <color rgb="FF939393"/>
        <rFont val="OpenSans-Semibold"/>
      </rPr>
      <t xml:space="preserve"> </t>
    </r>
    <r>
      <rPr>
        <sz val="8"/>
        <color rgb="FF939393"/>
        <rFont val="OpenSans-Light"/>
      </rPr>
      <t>La información financiera contenida en este documento no ha sido auditada y, en consecuencia, es susceptible de potenciales futuras modificaciones. La cuenta de pérdidas y ganancias consolidada, el balance consolidado y los diferentes desgloses de los mismos que se muestran en este informe financiero se presentan con criterios de gestión, si bien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t>
    </r>
  </si>
  <si>
    <t>Este informe se ha preparado a partir de los registros de contabilidad mantenidos por CaixaBank, S. A. y por el resto de entidades integradas en el Grupo, e incluye ciertos ajustes y reclasificaciones que tienen por objeto homogeneizar los principios y criterios seguidos por las sociedades integradas con los de CaixaBank. Por ello y en concreto para BPI, los datos contenidos en el presente documento no coinciden en algunos aspectos con su publicación de información financiera. Asimismo, la información financiera relativa a sociedades participadas ha sido elaborada fundamentalmente en base a estimaciones realizadas por los administradores del Grupo.</t>
  </si>
  <si>
    <r>
      <t xml:space="preserve">De acuerdo a las Directrices sobre Medidas Alternativas del Rendimiento (MAR) publicadas por la </t>
    </r>
    <r>
      <rPr>
        <b/>
        <i/>
        <sz val="8"/>
        <color rgb="FF939393"/>
        <rFont val="OpenSans-SemiboldItalic"/>
      </rPr>
      <t xml:space="preserve">European Securities and Markets Authority </t>
    </r>
    <r>
      <rPr>
        <b/>
        <sz val="8"/>
        <color rgb="FF939393"/>
        <rFont val="OpenSans-Semibold"/>
      </rPr>
      <t>el 5 de octubre de 2015</t>
    </r>
    <r>
      <rPr>
        <sz val="8"/>
        <color rgb="FF939393"/>
        <rFont val="OpenSans-Semibold"/>
      </rPr>
      <t xml:space="preserve"> </t>
    </r>
    <r>
      <rPr>
        <sz val="8"/>
        <color rgb="FF939393"/>
        <rFont val="OpenSans-Light"/>
      </rPr>
      <t>(ESMA/2015/1415) se adjunta, en los anexos, la definición de ciertas medidas financieras alternativas y, en su caso, la conciliación con las partidas correspondientes de los Estados Financieros del período correspondiente.</t>
    </r>
  </si>
  <si>
    <t>Este documento puede contener manifestaciones sobre previsiones y estimaciones sobre negocios y rentabilidades futuras, tanto de naturaleza financiera como extrafinanciera (tales como objetivos de desempeño en materia ambiental, social o de gobernanza (“ASG”), particularmente en relación con la información relativa a inversiones y sociedades participadas, elaborada fundamentalmente sobre la base de estimaciones realizadas por la Compañía. Estas previsiones y estimaciones representan los juicios actuales de la Compañía sobre expectativas futuras de negocios, pero determinados riesgos, incertidumbres y otros factores relevantes podrían conllevar que los resultados fueran sustancialmente diferentes de los esperados. Estos factores, entre otros, hacen referencia a la situación del mercado, cuestiones de orden macroeconómico, directrices regulatorias y gubernamentales, movimientos en los mercados bursátiles nacionales e internacionales, tipos de cambio y tipos de interés, cambios en la posición financiera de nuestros clientes, deudores o contrapartes, así como nuestra capacidad para satisfacer las expectativas u obligaciones en materia ASG, que podrán depender en gran medida de actuaciones de terceros, como por ejemplo nuestros objetivos de descarbonización, etc. Estos elementos, junto con los factores de riesgo indicados en informes pasados o futuros, podrían afectar adversamente a nuestro negocio y al comportamiento y resultados descritos incluidos los objetivos de desempeño en materia ASG pueden diferir sustancialmente. Otras variables desconocidas o imprevisibles, o en las que exista incertidumbre sobre su evolución y/o sus potenciales impactos, pueden hacer que los resultados difieran materialmente de aquéllos descritos en las previsiones y estimaciones.</t>
  </si>
  <si>
    <t xml:space="preserve">Los estados financieros pasados y tasas de crecimiento anteriores no deben entenderse como una garantía de la evolución, resultados futuros o comportamiento y precio de la acción (incluyendo el beneficio por acción). Ningún contenido en este documento debe ser tomado como una previsión de resultados o beneficios futuros. Adicionalmente, debe tenerse en cuenta que este documento se ha preparado a partir de los registros de contabilidad mantenidos por CaixaBank y por el resto de entidades integradas en el Grupo, e incluye ciertos ajustes y reclasificaciones que tienen por objetivo homogeneizar los principios y criterios seguidos por las sociedades integradas con los de CaixaBank, como en el caso concreto de Banco Portugués de Investimento (“BPI”), por lo que los datos contenidos en el presente documento pueden no coincidir en algunos aspectos con la información financiera publicada por dicha entidad. </t>
  </si>
  <si>
    <t>Ratio de eficiencia</t>
  </si>
  <si>
    <t>ROA</t>
  </si>
  <si>
    <t>RORWA</t>
  </si>
  <si>
    <t>Activo Total</t>
  </si>
  <si>
    <t>Recursos de clientes</t>
  </si>
  <si>
    <t xml:space="preserve">Valor teórico contable (€/acción) </t>
  </si>
  <si>
    <t xml:space="preserve">Valor teórico contable tangible (€/acción) </t>
  </si>
  <si>
    <t>Beneficio neto atrib. por acción  (€/acción) (12 meses)</t>
  </si>
  <si>
    <t>PER (Precio / Beneficios; veces)</t>
  </si>
  <si>
    <t>Ingresos por servicios</t>
  </si>
  <si>
    <t>(2) Corresponde a la suma de los epígrafes “Comisiones netas” y “Resultado del servicio de seguro” de la cuenta de resultados en formato gestión.</t>
  </si>
  <si>
    <t>Seguros de protección</t>
  </si>
  <si>
    <t>Comisiones bancarias</t>
  </si>
  <si>
    <t>Otros ingresos</t>
  </si>
  <si>
    <t>Margen Bruto</t>
  </si>
  <si>
    <t>Coste del riesgo (%) (últimos 12 meses)</t>
  </si>
  <si>
    <t>Promemoria:</t>
  </si>
  <si>
    <t>del que Comisiones netas: (c)</t>
  </si>
  <si>
    <t>del que Resultado del servicio de seguro: (s)</t>
  </si>
  <si>
    <t>Seguros vida-ahorro</t>
  </si>
  <si>
    <t>Resultado de seguros vida-ahorro (s)</t>
  </si>
  <si>
    <t>Fondos de inversión, carteras y sicav's (c)</t>
  </si>
  <si>
    <t>Planes de pensiones (c)</t>
  </si>
  <si>
    <r>
      <t xml:space="preserve">Resultado </t>
    </r>
    <r>
      <rPr>
        <i/>
        <sz val="14"/>
        <color rgb="FF000000"/>
        <rFont val="Calibri"/>
        <family val="2"/>
      </rPr>
      <t>Unit Linked</t>
    </r>
    <r>
      <rPr>
        <sz val="14"/>
        <color rgb="FF000000"/>
        <rFont val="Calibri"/>
        <family val="2"/>
        <scheme val="minor"/>
      </rPr>
      <t xml:space="preserve"> (s)</t>
    </r>
  </si>
  <si>
    <t>Seguros vida-riesgo (s)</t>
  </si>
  <si>
    <t>Ingresos por seguros de protección</t>
  </si>
  <si>
    <t>Comisiones por comercialización de seguros (c)</t>
  </si>
  <si>
    <t>Comisiones bancarias mayoristas (c)</t>
  </si>
  <si>
    <t>Comisiones bancarias recurrentes (c)</t>
  </si>
  <si>
    <t>(1) Para la correcta interpretación deben tenerse en cuenta los siguientes aspectos:
&gt; Los epígrafes de 'Otros activos con rendimiento' y 'Otros pasivos con coste' recogen, principalmente, la actividad aseguradora de vida ahorro del Grupo. El Margen de intereses recoge, principalmente, el rendimiento neto de activos del negocio de seguros mantenidos para el pago de prestaciones corrientes, así como el margen financiero del Grupo para los productos de ahorro a corto plazo. Asimismo, recoge los ingresos de los activos financieros afectos al negocio de seguros, si bien se registra al mismo tiempo un gasto por intereses que recoge la capitalización de los nuevos pasivos de seguros a un tipo de interés muy similar a la tasa de rendimiento de adquisición de los activos. La diferencia entre dichos ingresos y gastos es poco significativa.
&gt; Dentro de los ‘Intermediarios financieros’ del pasivo se incorporan aquellas operaciones de repos tomadas con el Tesoro.
&gt; Los saldos de todas las rúbricas excepto el ‘Resto de activos’ y ‘Resto de pasivos’ corresponden a saldos con rendimiento/coste. En ‘Resto de activos’ y ‘Resto de pasivos’ se incorporan aquellas partidas del balance que no tienen impacto en el margen de intereses, así como aquellos rendimientos y costes que no son asignables a ninguna otra partida.</t>
  </si>
  <si>
    <r>
      <t>Ingresos por servicios</t>
    </r>
    <r>
      <rPr>
        <vertAlign val="superscript"/>
        <sz val="14"/>
        <color rgb="FF000000"/>
        <rFont val="Calibri"/>
        <family val="2"/>
      </rPr>
      <t>(1)</t>
    </r>
  </si>
  <si>
    <t>(1) Corresponde a la suma de los epígrafes “Comisiones netas” y “Resultado del servicio de seguros” de la cuenta de resultados en formato gestión.</t>
  </si>
  <si>
    <t>Resultado del servicio de seguros</t>
  </si>
  <si>
    <t>3.3 Recursos de clientes</t>
  </si>
  <si>
    <t>3.4 Movimiento de deudores dudosos</t>
  </si>
  <si>
    <t>3.5 Clasificación por STAGES del crédito bruto y provisión</t>
  </si>
  <si>
    <r>
      <t>3.6 Distribución según porcentaje de Loan to value</t>
    </r>
    <r>
      <rPr>
        <b/>
        <vertAlign val="superscript"/>
        <sz val="24"/>
        <color rgb="FF00B0F0"/>
        <rFont val="Calibri"/>
        <family val="2"/>
        <scheme val="minor"/>
      </rPr>
      <t>(1)</t>
    </r>
  </si>
  <si>
    <t>DETALLES DE LA CUENTA DE GANANCIAS Y PÉRDIDAS</t>
  </si>
  <si>
    <r>
      <t xml:space="preserve">Otras ingresos de </t>
    </r>
    <r>
      <rPr>
        <i/>
        <sz val="14"/>
        <color rgb="FF000000"/>
        <rFont val="Calibri"/>
        <family val="2"/>
      </rPr>
      <t>Unit Linked</t>
    </r>
    <r>
      <rPr>
        <sz val="14"/>
        <color rgb="FF000000"/>
        <rFont val="Calibri"/>
        <family val="2"/>
        <scheme val="minor"/>
      </rPr>
      <t xml:space="preserve"> (c)</t>
    </r>
  </si>
  <si>
    <r>
      <t>Ingresos por servicios</t>
    </r>
    <r>
      <rPr>
        <b/>
        <vertAlign val="superscript"/>
        <sz val="14"/>
        <color rgb="FF00B0F0"/>
        <rFont val="Calibri"/>
        <family val="2"/>
      </rPr>
      <t>(1)</t>
    </r>
  </si>
  <si>
    <t>INDICADORES FINANCIEROS (12 últimos meses)</t>
  </si>
  <si>
    <t>Coste del riesgo</t>
  </si>
  <si>
    <r>
      <t xml:space="preserve">del que: </t>
    </r>
    <r>
      <rPr>
        <i/>
        <sz val="14"/>
        <color rgb="FF000000"/>
        <rFont val="Calibri"/>
        <family val="2"/>
      </rPr>
      <t>Unit Linked</t>
    </r>
    <r>
      <rPr>
        <sz val="14"/>
        <color rgb="FF000000"/>
        <rFont val="Calibri"/>
        <family val="2"/>
      </rPr>
      <t xml:space="preserve"> y otros</t>
    </r>
  </si>
  <si>
    <r>
      <rPr>
        <b/>
        <sz val="15"/>
        <color rgb="FF00B0F0"/>
        <rFont val="Calibri"/>
        <family val="2"/>
      </rPr>
      <t>3.3</t>
    </r>
    <r>
      <rPr>
        <sz val="15"/>
        <rFont val="Calibri"/>
        <family val="2"/>
        <scheme val="minor"/>
      </rPr>
      <t xml:space="preserve">   Recursos de clientes</t>
    </r>
  </si>
  <si>
    <r>
      <rPr>
        <b/>
        <sz val="15"/>
        <color rgb="FF00B0F0"/>
        <rFont val="Calibri"/>
        <family val="2"/>
      </rPr>
      <t>3.4</t>
    </r>
    <r>
      <rPr>
        <sz val="15"/>
        <rFont val="Calibri"/>
        <family val="2"/>
        <scheme val="minor"/>
      </rPr>
      <t xml:space="preserve">   Calidad crediticia</t>
    </r>
  </si>
  <si>
    <r>
      <rPr>
        <b/>
        <sz val="15"/>
        <color rgb="FF00B0F0"/>
        <rFont val="Calibri"/>
        <family val="2"/>
      </rPr>
      <t>3.5</t>
    </r>
    <r>
      <rPr>
        <sz val="15"/>
        <rFont val="Calibri"/>
        <family val="2"/>
        <scheme val="minor"/>
      </rPr>
      <t xml:space="preserve">   Stages</t>
    </r>
  </si>
  <si>
    <r>
      <rPr>
        <b/>
        <sz val="15"/>
        <color rgb="FF00B0F0"/>
        <rFont val="Calibri"/>
        <family val="2"/>
      </rPr>
      <t>3.6</t>
    </r>
    <r>
      <rPr>
        <sz val="15"/>
        <rFont val="Calibri"/>
        <family val="2"/>
        <scheme val="minor"/>
      </rPr>
      <t xml:space="preserve">   Loan to value</t>
    </r>
  </si>
  <si>
    <t>INGRESOS SEGÚN EPÍGRAFE CONTABLE</t>
  </si>
  <si>
    <t>Comisiones bancarias recurrentes</t>
  </si>
  <si>
    <t>Comisiones bancarias mayoristas</t>
  </si>
  <si>
    <t>Comercialización de seguros</t>
  </si>
  <si>
    <t>Fondos de inversión, carteras y sicav's</t>
  </si>
  <si>
    <t>Otros ingresos de participadas</t>
  </si>
  <si>
    <t>MARGEN BRUTO</t>
  </si>
  <si>
    <t>del que ingresos core</t>
  </si>
  <si>
    <t>INGRESOS SEGÚN LA NATURALEZA Y SERVICIO PRESTADO</t>
  </si>
  <si>
    <t>Comisiones por comercialización de seguros</t>
  </si>
  <si>
    <t>(1) En este apartado se presentan los ingresos según su naturaleza y servicio prestado al cliente, y que corresponden a la suma de los epígrafes de comisiones netas y resultado del servicio de seguros de la cuenta de resultados en formato de gestión. Para facilitar la trazabilidad de cada tipología de ingreso con el epígrafe de gestión en el que se incluye, se designa con una (c) los ingresos contabilizados en ‘Comisiones’ y con una (s) aquellos ingresos contabilizados en el epígrafe ‘Resultado del Servicio de Seguros’.</t>
  </si>
  <si>
    <r>
      <t xml:space="preserve">Otros ingresos de </t>
    </r>
    <r>
      <rPr>
        <i/>
        <sz val="14"/>
        <color rgb="FF000000"/>
        <rFont val="Calibri"/>
        <family val="2"/>
      </rPr>
      <t>Unit Linked</t>
    </r>
    <r>
      <rPr>
        <vertAlign val="superscript"/>
        <sz val="14"/>
        <color rgb="FF000000"/>
        <rFont val="Calibri"/>
        <family val="2"/>
      </rPr>
      <t>(1)</t>
    </r>
    <r>
      <rPr>
        <sz val="14"/>
        <color rgb="FF000000"/>
        <rFont val="Calibri"/>
        <family val="2"/>
        <scheme val="minor"/>
      </rPr>
      <t xml:space="preserve"> (c)</t>
    </r>
  </si>
  <si>
    <t>(1) Ingreso que dado su bajo componente de riesgo, se rige por NIIF9 y se reporta contablemente en el epígrafe de “Comisiones”.</t>
  </si>
  <si>
    <t xml:space="preserve">Senior preferred </t>
  </si>
  <si>
    <t>Senior non-preferred</t>
  </si>
  <si>
    <t>Deuda subordinada</t>
  </si>
  <si>
    <t xml:space="preserve">Additional Tier 1 </t>
  </si>
  <si>
    <t>Emisiones institucionales</t>
  </si>
  <si>
    <t>En miles de millones de euros</t>
  </si>
  <si>
    <t>Métricas de liquidez</t>
  </si>
  <si>
    <t>LCR medio (12 meses)</t>
  </si>
  <si>
    <t>NSFR</t>
  </si>
  <si>
    <t>LTD</t>
  </si>
  <si>
    <t>Activos líquidos</t>
  </si>
  <si>
    <t>Total financiación</t>
  </si>
  <si>
    <t>Interbancario neto</t>
  </si>
  <si>
    <t>Activos Líquidos de Alta Calidad (HQLAs)</t>
  </si>
  <si>
    <t>Estructura de financiación</t>
  </si>
  <si>
    <t>Colateralización de cédulas hipotecarias de CaixBank, S.A.</t>
  </si>
  <si>
    <t xml:space="preserve">Cédulas hipotecarias emitidas </t>
  </si>
  <si>
    <t>a</t>
  </si>
  <si>
    <t>b</t>
  </si>
  <si>
    <t>Colateralización</t>
  </si>
  <si>
    <t>b/a</t>
  </si>
  <si>
    <t>Sobrecolateralización</t>
  </si>
  <si>
    <t>b/a -1</t>
  </si>
  <si>
    <t>(1) Corresponden esencialmente a ingresos de Unit Linked de BPI Vida e Pensoes que, dado su bajo componente de riesgo, se rigen bajo NIIF9 y se reportan contablemente en “Comisiones”.</t>
  </si>
  <si>
    <t>Seguros de vida-ahorro</t>
  </si>
  <si>
    <t>Seguros de vida-riesgo</t>
  </si>
  <si>
    <t>Resultado de seguros de vida-riesgo</t>
  </si>
  <si>
    <t>Resultado de seguros de vida-ahorro</t>
  </si>
  <si>
    <t>En %</t>
  </si>
  <si>
    <t>Ingresos por gestión patrimonial</t>
  </si>
  <si>
    <t>Gestión patrimonial</t>
  </si>
  <si>
    <t xml:space="preserve">(1) Visión societaria de Grupo VidaCaixa previa a ajustes de consolidación en CaixaBank. </t>
  </si>
  <si>
    <r>
      <t>Ingresos de participadas de seguros</t>
    </r>
    <r>
      <rPr>
        <vertAlign val="superscript"/>
        <sz val="14"/>
        <color theme="1"/>
        <rFont val="Calibri"/>
        <family val="2"/>
      </rPr>
      <t>(2)</t>
    </r>
  </si>
  <si>
    <r>
      <t>2.3 Rentabilidad sobre activos totales medios</t>
    </r>
    <r>
      <rPr>
        <b/>
        <vertAlign val="superscript"/>
        <sz val="24"/>
        <color rgb="FF00B0F0"/>
        <rFont val="Calibri"/>
        <family val="2"/>
        <scheme val="minor"/>
      </rPr>
      <t>(1)</t>
    </r>
  </si>
  <si>
    <r>
      <t>2.4 Rendimientos y cargas asimiladas trimestrales</t>
    </r>
    <r>
      <rPr>
        <b/>
        <vertAlign val="superscript"/>
        <sz val="24"/>
        <color rgb="FF00B0F0"/>
        <rFont val="Calibri"/>
        <family val="2"/>
        <scheme val="minor"/>
      </rPr>
      <t>(1)</t>
    </r>
  </si>
  <si>
    <r>
      <t>2.5 Ingresos por servicios</t>
    </r>
    <r>
      <rPr>
        <b/>
        <vertAlign val="superscript"/>
        <sz val="17"/>
        <color rgb="FF00B0F0"/>
        <rFont val="Calibri"/>
        <family val="2"/>
      </rPr>
      <t>(1)</t>
    </r>
  </si>
  <si>
    <t>2.6 Ingresos por gestión patrimonial</t>
  </si>
  <si>
    <t>2.7 Ingresos por seguros de protección</t>
  </si>
  <si>
    <t>2.8 Ingresos por comisiones bancarias</t>
  </si>
  <si>
    <t>2.9 Ingresos de la cartera de participadas</t>
  </si>
  <si>
    <t>2.10 Resultado de operaciones financieras</t>
  </si>
  <si>
    <t>2.11 Otros ingresos y gastos de explotación</t>
  </si>
  <si>
    <t>2.12 Margen bruto y gastos administración y amortización</t>
  </si>
  <si>
    <t>2.13 Pérdidas por deterioro de activos financieros y otras provisiones</t>
  </si>
  <si>
    <t>2.14 Ganancias / pérdidas en la baja de activos y otros</t>
  </si>
  <si>
    <r>
      <rPr>
        <b/>
        <sz val="15"/>
        <color rgb="FF00B0F0"/>
        <rFont val="Calibri"/>
        <family val="2"/>
      </rPr>
      <t>2.6</t>
    </r>
    <r>
      <rPr>
        <sz val="15"/>
        <rFont val="Calibri"/>
        <family val="2"/>
        <scheme val="minor"/>
      </rPr>
      <t xml:space="preserve">   Ingresos por gestión patrimonial</t>
    </r>
  </si>
  <si>
    <r>
      <rPr>
        <b/>
        <sz val="15"/>
        <color rgb="FF00B0F0"/>
        <rFont val="Calibri"/>
        <family val="2"/>
      </rPr>
      <t>2.7</t>
    </r>
    <r>
      <rPr>
        <sz val="15"/>
        <rFont val="Calibri"/>
        <family val="2"/>
        <scheme val="minor"/>
      </rPr>
      <t xml:space="preserve">   Ingresos por seguros de protección</t>
    </r>
  </si>
  <si>
    <r>
      <rPr>
        <b/>
        <sz val="15"/>
        <color rgb="FF00B0F0"/>
        <rFont val="Calibri"/>
        <family val="2"/>
      </rPr>
      <t>2.11</t>
    </r>
    <r>
      <rPr>
        <sz val="15"/>
        <rFont val="Calibri"/>
        <family val="2"/>
        <scheme val="minor"/>
      </rPr>
      <t xml:space="preserve"> Otros ingresos y gastos</t>
    </r>
  </si>
  <si>
    <r>
      <rPr>
        <b/>
        <sz val="15"/>
        <color rgb="FF00B0F0"/>
        <rFont val="Calibri"/>
        <family val="2"/>
      </rPr>
      <t>2.12</t>
    </r>
    <r>
      <rPr>
        <sz val="15"/>
        <rFont val="Calibri"/>
        <family val="2"/>
        <scheme val="minor"/>
      </rPr>
      <t xml:space="preserve"> Gastos adm. y amortización</t>
    </r>
  </si>
  <si>
    <r>
      <rPr>
        <b/>
        <sz val="15"/>
        <color rgb="FF00B0F0"/>
        <rFont val="Calibri"/>
        <family val="2"/>
      </rPr>
      <t>2.13</t>
    </r>
    <r>
      <rPr>
        <sz val="15"/>
        <rFont val="Calibri"/>
        <family val="2"/>
        <scheme val="minor"/>
      </rPr>
      <t xml:space="preserve"> Pérdidas por deterioro</t>
    </r>
  </si>
  <si>
    <r>
      <rPr>
        <b/>
        <sz val="15"/>
        <color rgb="FF00B0F0"/>
        <rFont val="Calibri"/>
        <family val="2"/>
      </rPr>
      <t>2.14</t>
    </r>
    <r>
      <rPr>
        <sz val="15"/>
        <rFont val="Calibri"/>
        <family val="2"/>
        <scheme val="minor"/>
      </rPr>
      <t xml:space="preserve"> Ganancias/Pérdidas baja activos</t>
    </r>
  </si>
  <si>
    <r>
      <rPr>
        <b/>
        <sz val="15"/>
        <color rgb="FF00B0F0"/>
        <rFont val="Calibri"/>
        <family val="2"/>
      </rPr>
      <t>2.15</t>
    </r>
    <r>
      <rPr>
        <sz val="15"/>
        <rFont val="Calibri"/>
        <family val="2"/>
        <scheme val="minor"/>
      </rPr>
      <t xml:space="preserve"> Conciliación entre visiones de ingresos</t>
    </r>
  </si>
  <si>
    <r>
      <t>Ingresos según naturaleza y servicio prestado al cliente</t>
    </r>
    <r>
      <rPr>
        <b/>
        <vertAlign val="superscript"/>
        <sz val="16.8"/>
        <color rgb="FF00B0F0"/>
        <rFont val="Calibri"/>
        <family val="2"/>
      </rPr>
      <t>(1)</t>
    </r>
    <r>
      <rPr>
        <b/>
        <sz val="24"/>
        <color rgb="FF00B0F0"/>
        <rFont val="Calibri"/>
        <family val="2"/>
        <scheme val="minor"/>
      </rPr>
      <t>: Evolución trimestral</t>
    </r>
  </si>
  <si>
    <t>Grupo CaixaBank</t>
  </si>
  <si>
    <r>
      <t>Otros ingresos</t>
    </r>
    <r>
      <rPr>
        <vertAlign val="superscript"/>
        <sz val="14"/>
        <color rgb="FF000000"/>
        <rFont val="Calibri"/>
        <family val="2"/>
      </rPr>
      <t>(3)</t>
    </r>
  </si>
  <si>
    <r>
      <t>Ingresos por servicios</t>
    </r>
    <r>
      <rPr>
        <vertAlign val="superscript"/>
        <sz val="14"/>
        <color rgb="FF000000"/>
        <rFont val="Calibri"/>
        <family val="2"/>
      </rPr>
      <t>(2)</t>
    </r>
  </si>
  <si>
    <r>
      <rPr>
        <b/>
        <sz val="15"/>
        <color rgb="FF00B0F0"/>
        <rFont val="Calibri"/>
        <family val="2"/>
      </rPr>
      <t>2.4</t>
    </r>
    <r>
      <rPr>
        <sz val="15"/>
        <rFont val="Calibri"/>
        <family val="2"/>
        <scheme val="minor"/>
      </rPr>
      <t xml:space="preserve">   Rendimientos y Cargas</t>
    </r>
  </si>
  <si>
    <r>
      <rPr>
        <b/>
        <sz val="15"/>
        <color rgb="FF00B0F0"/>
        <rFont val="Calibri"/>
        <family val="2"/>
      </rPr>
      <t>2.5</t>
    </r>
    <r>
      <rPr>
        <sz val="15"/>
        <rFont val="Calibri"/>
        <family val="2"/>
        <scheme val="minor"/>
      </rPr>
      <t xml:space="preserve">   Ingresos por servicios</t>
    </r>
  </si>
  <si>
    <r>
      <rPr>
        <b/>
        <sz val="15"/>
        <color rgb="FF00B0F0"/>
        <rFont val="Calibri"/>
        <family val="2"/>
      </rPr>
      <t>2.8</t>
    </r>
    <r>
      <rPr>
        <sz val="15"/>
        <rFont val="Calibri"/>
        <family val="2"/>
        <scheme val="minor"/>
      </rPr>
      <t xml:space="preserve">   Ingresos por comisiones bancarias</t>
    </r>
  </si>
  <si>
    <t>(2) Incluye el resultado atribuido de SegurCaixa Adeslas e ingresos de otras participadas de bancaseguros.</t>
  </si>
  <si>
    <t>Resultado de seguros vida-ahorro</t>
  </si>
  <si>
    <t>Seguros vida-riesgo</t>
  </si>
  <si>
    <r>
      <t>ROE</t>
    </r>
    <r>
      <rPr>
        <vertAlign val="superscript"/>
        <sz val="14"/>
        <color rgb="FF000000"/>
        <rFont val="Calibri"/>
        <family val="2"/>
      </rPr>
      <t>(3)</t>
    </r>
  </si>
  <si>
    <r>
      <t>ROTE</t>
    </r>
    <r>
      <rPr>
        <vertAlign val="superscript"/>
        <sz val="14"/>
        <color rgb="FF000000"/>
        <rFont val="Calibri"/>
        <family val="2"/>
      </rPr>
      <t>(3)</t>
    </r>
  </si>
  <si>
    <t>(1) Corresponde a los seguros de BPI Vida e Pensoes que societariamente dependen de VidaCaixa, registrándose en el negocio bancario y seguros, pero que son comercializados por BPI.</t>
  </si>
  <si>
    <r>
      <t xml:space="preserve">BALANCE </t>
    </r>
    <r>
      <rPr>
        <sz val="10"/>
        <color theme="0"/>
        <rFont val="Calibri"/>
        <family val="2"/>
      </rPr>
      <t>(en MM€)</t>
    </r>
  </si>
  <si>
    <r>
      <t>ACTIVIDAD</t>
    </r>
    <r>
      <rPr>
        <sz val="10"/>
        <color theme="0"/>
        <rFont val="Calibri"/>
        <family val="2"/>
      </rPr>
      <t xml:space="preserve"> (en MM€)</t>
    </r>
  </si>
  <si>
    <r>
      <t>RESULTADOS</t>
    </r>
    <r>
      <rPr>
        <sz val="10"/>
        <color theme="0"/>
        <rFont val="Calibri"/>
        <family val="2"/>
      </rPr>
      <t xml:space="preserve"> (en MM€)</t>
    </r>
  </si>
  <si>
    <r>
      <t>PRINCIPALES RATIOS (últimos 12 meses)</t>
    </r>
    <r>
      <rPr>
        <sz val="10"/>
        <color theme="0"/>
        <rFont val="Calibri"/>
        <family val="2"/>
      </rPr>
      <t xml:space="preserve"> (en %)</t>
    </r>
  </si>
  <si>
    <r>
      <t>LIQUIDEZ</t>
    </r>
    <r>
      <rPr>
        <sz val="10"/>
        <color theme="0"/>
        <rFont val="Calibri"/>
        <family val="2"/>
      </rPr>
      <t xml:space="preserve"> (en MM€; en %)</t>
    </r>
  </si>
  <si>
    <r>
      <t>OTROS DATOS</t>
    </r>
    <r>
      <rPr>
        <sz val="10"/>
        <color theme="0"/>
        <rFont val="Calibri"/>
        <family val="2"/>
      </rPr>
      <t xml:space="preserve"> (número)</t>
    </r>
  </si>
  <si>
    <t>P/ VTC (valor cotización s/ valor contable)</t>
  </si>
  <si>
    <t>Capitalización bursátil (en MM€)</t>
  </si>
  <si>
    <r>
      <rPr>
        <b/>
        <sz val="15"/>
        <color rgb="FF00B0F0"/>
        <rFont val="Calibri"/>
        <family val="2"/>
      </rPr>
      <t>2.9</t>
    </r>
    <r>
      <rPr>
        <sz val="15"/>
        <rFont val="Calibri"/>
        <family val="2"/>
        <scheme val="minor"/>
      </rPr>
      <t xml:space="preserve">   Ingresos cartera participadas</t>
    </r>
  </si>
  <si>
    <r>
      <rPr>
        <b/>
        <sz val="15"/>
        <color rgb="FF00B0F0"/>
        <rFont val="Calibri"/>
        <family val="2"/>
      </rPr>
      <t xml:space="preserve">4.4 </t>
    </r>
    <r>
      <rPr>
        <sz val="15"/>
        <rFont val="Calibri"/>
        <family val="2"/>
        <scheme val="minor"/>
      </rPr>
      <t xml:space="preserve">  Actividad aseguradora</t>
    </r>
  </si>
  <si>
    <r>
      <rPr>
        <b/>
        <sz val="15"/>
        <color rgb="FF00B0F0"/>
        <rFont val="Calibri"/>
        <family val="2"/>
      </rPr>
      <t>2.10</t>
    </r>
    <r>
      <rPr>
        <sz val="15"/>
        <rFont val="Calibri"/>
        <family val="2"/>
        <scheme val="minor"/>
      </rPr>
      <t xml:space="preserve"> Resultados Operaciones Financieras</t>
    </r>
  </si>
  <si>
    <r>
      <rPr>
        <b/>
        <sz val="15"/>
        <color rgb="FF00B0F0"/>
        <rFont val="Calibri"/>
        <family val="2"/>
      </rPr>
      <t>2.3</t>
    </r>
    <r>
      <rPr>
        <sz val="15"/>
        <rFont val="Calibri"/>
        <family val="2"/>
        <scheme val="minor"/>
      </rPr>
      <t xml:space="preserve">   Rentab. sobre Activos Totales Medios</t>
    </r>
  </si>
  <si>
    <r>
      <rPr>
        <b/>
        <sz val="15"/>
        <color rgb="FF00B0F0"/>
        <rFont val="Calibri"/>
        <family val="2"/>
        <scheme val="minor"/>
      </rPr>
      <t>4.5</t>
    </r>
    <r>
      <rPr>
        <sz val="15"/>
        <rFont val="Calibri"/>
        <family val="2"/>
        <scheme val="minor"/>
      </rPr>
      <t xml:space="preserve">   P&amp;L BPI </t>
    </r>
  </si>
  <si>
    <r>
      <rPr>
        <b/>
        <sz val="15"/>
        <color rgb="FF00B0F0"/>
        <rFont val="Calibri"/>
        <family val="2"/>
        <scheme val="minor"/>
      </rPr>
      <t>4.7</t>
    </r>
    <r>
      <rPr>
        <sz val="15"/>
        <rFont val="Calibri"/>
        <family val="2"/>
        <scheme val="minor"/>
      </rPr>
      <t xml:space="preserve">   P&amp;L Centro Corporativo</t>
    </r>
  </si>
  <si>
    <r>
      <rPr>
        <b/>
        <sz val="15"/>
        <color rgb="FF00B0F0"/>
        <rFont val="Calibri"/>
        <family val="2"/>
        <scheme val="minor"/>
      </rPr>
      <t xml:space="preserve">4.1  </t>
    </r>
    <r>
      <rPr>
        <sz val="15"/>
        <rFont val="Calibri"/>
        <family val="2"/>
        <scheme val="minor"/>
      </rPr>
      <t xml:space="preserve"> P&amp;L Segmentos</t>
    </r>
  </si>
  <si>
    <r>
      <rPr>
        <b/>
        <sz val="15"/>
        <color rgb="FF00B0F0"/>
        <rFont val="Calibri"/>
        <family val="2"/>
        <scheme val="minor"/>
      </rPr>
      <t xml:space="preserve">4.2 </t>
    </r>
    <r>
      <rPr>
        <sz val="15"/>
        <rFont val="Calibri"/>
        <family val="2"/>
        <scheme val="minor"/>
      </rPr>
      <t xml:space="preserve">  P&amp;L Bancario y seguros</t>
    </r>
  </si>
  <si>
    <t>2.15 Conciliación entre ingresos contables e ingresos según naturaleza y servicio prestado</t>
  </si>
  <si>
    <r>
      <t>Volumen en gestión patrimonial</t>
    </r>
    <r>
      <rPr>
        <b/>
        <i/>
        <vertAlign val="superscript"/>
        <sz val="14"/>
        <color rgb="FFFFFFFF"/>
        <rFont val="Calibri"/>
        <family val="2"/>
      </rPr>
      <t>(4)</t>
    </r>
  </si>
  <si>
    <t>Los datos de "ingresos según la naturaleza y servicio prestado al cliente" están vinculados a los datos contables para facilitar su comprensión</t>
  </si>
  <si>
    <t>Fondos Propios</t>
  </si>
  <si>
    <t>3T24</t>
  </si>
  <si>
    <r>
      <t xml:space="preserve">Otros ingresos de </t>
    </r>
    <r>
      <rPr>
        <i/>
        <sz val="14"/>
        <color theme="1"/>
        <rFont val="Calibri"/>
        <family val="2"/>
        <scheme val="minor"/>
      </rPr>
      <t>Unit Linked</t>
    </r>
    <r>
      <rPr>
        <vertAlign val="superscript"/>
        <sz val="14"/>
        <color theme="1"/>
        <rFont val="Calibri"/>
        <family val="2"/>
      </rPr>
      <t>(1)</t>
    </r>
  </si>
  <si>
    <r>
      <t xml:space="preserve">Resultado </t>
    </r>
    <r>
      <rPr>
        <i/>
        <sz val="14"/>
        <color theme="1"/>
        <rFont val="Calibri"/>
        <family val="2"/>
      </rPr>
      <t>Unit Linked</t>
    </r>
  </si>
  <si>
    <t>30.09.24</t>
  </si>
  <si>
    <r>
      <t>Otros instrumentos de CET1</t>
    </r>
    <r>
      <rPr>
        <vertAlign val="superscript"/>
        <sz val="14"/>
        <rFont val="Calibri"/>
        <family val="2"/>
      </rPr>
      <t>(1)</t>
    </r>
  </si>
  <si>
    <t>CaixaBank individual</t>
  </si>
  <si>
    <t>(1) Véase conciliación con ingresos contables en pestaña '2.15 Conciliación ingresos'.</t>
  </si>
  <si>
    <t>Nótese que (c) se refiere al epígrafe 'Comisiones netas' y (s) a 'Resultado del servicio de seguros'.</t>
  </si>
  <si>
    <t>4T24</t>
  </si>
  <si>
    <t>Gastos de administración y amortización</t>
  </si>
  <si>
    <t>Gastos administración y amortización</t>
  </si>
  <si>
    <t>31.12.24</t>
  </si>
  <si>
    <t>Utilizaciones, saneamientos y traspasos</t>
  </si>
  <si>
    <t>31 Dic. 2024</t>
  </si>
  <si>
    <t>&gt;2027</t>
  </si>
  <si>
    <t xml:space="preserve"> de los que: fallidos</t>
  </si>
  <si>
    <r>
      <t xml:space="preserve">Resultado </t>
    </r>
    <r>
      <rPr>
        <i/>
        <sz val="14"/>
        <rFont val="Calibri"/>
        <family val="2"/>
      </rPr>
      <t>Unit Linked</t>
    </r>
  </si>
  <si>
    <t>Liquidity Coverage Ratio (LCR)</t>
  </si>
  <si>
    <t>MREL total</t>
  </si>
  <si>
    <r>
      <t>Ingresos de participadas de seguros</t>
    </r>
    <r>
      <rPr>
        <vertAlign val="superscript"/>
        <sz val="14"/>
        <rFont val="Calibri"/>
        <family val="2"/>
      </rPr>
      <t>(2)</t>
    </r>
  </si>
  <si>
    <t>Var. Abs</t>
  </si>
  <si>
    <t>(1) Cálculos considerando créditos y riesgos contingentes.</t>
  </si>
  <si>
    <t>(2) Considerando créditos y riesgos contingentes.</t>
  </si>
  <si>
    <t>LCR puntual</t>
  </si>
  <si>
    <r>
      <t xml:space="preserve">Contratos de seguros comercializados </t>
    </r>
    <r>
      <rPr>
        <vertAlign val="superscript"/>
        <sz val="15"/>
        <color rgb="FF000000"/>
        <rFont val="Calibri"/>
        <family val="2"/>
      </rPr>
      <t>(1)</t>
    </r>
  </si>
  <si>
    <r>
      <t>Resultado atribuido al Grupo</t>
    </r>
    <r>
      <rPr>
        <vertAlign val="superscript"/>
        <sz val="14"/>
        <color rgb="FF000000"/>
        <rFont val="Calibri"/>
        <family val="2"/>
      </rPr>
      <t>(2)</t>
    </r>
  </si>
  <si>
    <r>
      <t>Volumen de negocio</t>
    </r>
    <r>
      <rPr>
        <vertAlign val="superscript"/>
        <sz val="14"/>
        <color rgb="FF000000"/>
        <rFont val="Calibri"/>
        <family val="2"/>
      </rPr>
      <t>(4)</t>
    </r>
  </si>
  <si>
    <t>(4) Corresponde al total de recursos de clientes más cartera de crédito sano.</t>
  </si>
  <si>
    <t>1T25</t>
  </si>
  <si>
    <t>(4) Corresponde a la suma de los epígrafes “Ingresos por dividendos”, “Resultados de entidades valoradas por el método de la participación”, “Resultado de operaciones financieras” y “Otros ingresos y</t>
  </si>
  <si>
    <t>gastos de explotación” de la cuenta de resultados en formato gestión.</t>
  </si>
  <si>
    <t>(1)</t>
  </si>
  <si>
    <r>
      <t>Ingresos según naturaleza y servicio prestado al cliente</t>
    </r>
    <r>
      <rPr>
        <b/>
        <vertAlign val="superscript"/>
        <sz val="16.8"/>
        <color rgb="FF00B0F0"/>
        <rFont val="Calibri"/>
        <family val="2"/>
      </rPr>
      <t>(2)</t>
    </r>
    <r>
      <rPr>
        <b/>
        <sz val="24"/>
        <color rgb="FF00B0F0"/>
        <rFont val="Calibri"/>
        <family val="2"/>
        <scheme val="minor"/>
      </rPr>
      <t>: Evolución interanual</t>
    </r>
  </si>
  <si>
    <r>
      <t>Ingresos por servicios</t>
    </r>
    <r>
      <rPr>
        <vertAlign val="superscript"/>
        <sz val="14"/>
        <color rgb="FF000000"/>
        <rFont val="Calibri"/>
        <family val="2"/>
      </rPr>
      <t>(3)</t>
    </r>
  </si>
  <si>
    <r>
      <t>Otros ingresos</t>
    </r>
    <r>
      <rPr>
        <vertAlign val="superscript"/>
        <sz val="14"/>
        <color rgb="FF000000"/>
        <rFont val="Calibri"/>
        <family val="2"/>
      </rPr>
      <t>(4)</t>
    </r>
  </si>
  <si>
    <t>(2) Véase conciliación con ingresos contables en pestaña '2.15 Conciliación ingresos'.</t>
  </si>
  <si>
    <t>(3) Corresponde a la suma de los epígrafes “Comisiones netas” y “Resultado del servicio de seguro” de la cuenta de resultados en formato gestión.</t>
  </si>
  <si>
    <t>31.03.25</t>
  </si>
  <si>
    <t>del que: Sucursales internacionales</t>
  </si>
  <si>
    <t>Crédito sano, bruto</t>
  </si>
  <si>
    <r>
      <rPr>
        <b/>
        <i/>
        <sz val="14"/>
        <color rgb="FF00B0F0"/>
        <rFont val="Calibri"/>
        <family val="2"/>
      </rPr>
      <t>Covered bond</t>
    </r>
    <r>
      <rPr>
        <b/>
        <sz val="14"/>
        <color rgb="FF00B0F0"/>
        <rFont val="Calibri"/>
        <family val="2"/>
      </rPr>
      <t xml:space="preserve"> hipotecario</t>
    </r>
    <r>
      <rPr>
        <vertAlign val="superscript"/>
        <sz val="14"/>
        <color rgb="FF00B0F0"/>
        <rFont val="Cambria"/>
        <family val="1"/>
      </rPr>
      <t>(2)</t>
    </r>
  </si>
  <si>
    <t>(2) En España corresponde a cédula hipotecaria y en Portugal a Obrigações hipotecárias.</t>
  </si>
  <si>
    <t>Buffer M-MDA</t>
  </si>
  <si>
    <t>Buffer MDA</t>
  </si>
  <si>
    <r>
      <t>Buffer MDA</t>
    </r>
    <r>
      <rPr>
        <vertAlign val="superscript"/>
        <sz val="14"/>
        <color rgb="FF404040"/>
        <rFont val="Calibri"/>
        <family val="2"/>
      </rPr>
      <t>(3)</t>
    </r>
  </si>
  <si>
    <r>
      <t>Grupo CaixaBank (ratios regulatorias</t>
    </r>
    <r>
      <rPr>
        <vertAlign val="superscript"/>
        <sz val="12"/>
        <color rgb="FF00B0F0"/>
        <rFont val="Calibri"/>
        <family val="2"/>
      </rPr>
      <t>2</t>
    </r>
    <r>
      <rPr>
        <b/>
        <sz val="16"/>
        <color rgb="FF00B0F0"/>
        <rFont val="Calibri"/>
        <family val="2"/>
      </rPr>
      <t>)</t>
    </r>
  </si>
  <si>
    <t>CaixaBank individual (ratios regulatorias)</t>
  </si>
  <si>
    <r>
      <t>ADIs</t>
    </r>
    <r>
      <rPr>
        <vertAlign val="superscript"/>
        <sz val="14"/>
        <color rgb="FF404040"/>
        <rFont val="Calibri"/>
        <family val="2"/>
      </rPr>
      <t>(4)</t>
    </r>
  </si>
  <si>
    <t>Buffer MDA individual</t>
  </si>
  <si>
    <r>
      <t>Buffer MDA individual</t>
    </r>
    <r>
      <rPr>
        <vertAlign val="superscript"/>
        <sz val="14"/>
        <color rgb="FF404040"/>
        <rFont val="Calibri"/>
        <family val="2"/>
      </rPr>
      <t>(5)</t>
    </r>
  </si>
  <si>
    <t>(1) Fecha call para aquellas emisiones que cuenten con una fecha; en caso contrario, se utiliza el criterio de vencimiento legal.</t>
  </si>
  <si>
    <r>
      <t>GESTIÓN DEL RIESGO</t>
    </r>
    <r>
      <rPr>
        <sz val="10"/>
        <color theme="0"/>
        <rFont val="Calibri"/>
        <family val="2"/>
      </rPr>
      <t xml:space="preserve"> (en MM€; en %)</t>
    </r>
  </si>
  <si>
    <t>Contribuciones y gravámenes</t>
  </si>
  <si>
    <t>Impuesto sobre beneficios</t>
  </si>
  <si>
    <r>
      <t>ROE</t>
    </r>
    <r>
      <rPr>
        <vertAlign val="superscript"/>
        <sz val="14"/>
        <color rgb="FF000000"/>
        <rFont val="Calibri"/>
        <family val="2"/>
      </rPr>
      <t>(2)</t>
    </r>
  </si>
  <si>
    <r>
      <t>ROTE</t>
    </r>
    <r>
      <rPr>
        <vertAlign val="superscript"/>
        <sz val="14"/>
        <color rgb="FF000000"/>
        <rFont val="Calibri"/>
        <family val="2"/>
      </rPr>
      <t>(2)</t>
    </r>
  </si>
  <si>
    <r>
      <t xml:space="preserve">Resultado atribuido al Grupo </t>
    </r>
    <r>
      <rPr>
        <b/>
        <vertAlign val="superscript"/>
        <sz val="14"/>
        <color rgb="FF00B0F0"/>
        <rFont val="Calibri"/>
        <family val="2"/>
      </rPr>
      <t>(1)</t>
    </r>
  </si>
  <si>
    <r>
      <t>Ingresos por servicios</t>
    </r>
    <r>
      <rPr>
        <b/>
        <vertAlign val="superscript"/>
        <sz val="14"/>
        <color rgb="FF00B0F0"/>
        <rFont val="Calibri"/>
        <family val="2"/>
      </rPr>
      <t>(2)</t>
    </r>
  </si>
  <si>
    <r>
      <t xml:space="preserve">ROTE </t>
    </r>
    <r>
      <rPr>
        <vertAlign val="superscript"/>
        <sz val="14"/>
        <color rgb="FF000000"/>
        <rFont val="Calibri"/>
        <family val="2"/>
        <scheme val="minor"/>
      </rPr>
      <t>(3)</t>
    </r>
  </si>
  <si>
    <t xml:space="preserve">(1) Corresponde al epígrafe de “Comisiones netas”; 
(2) Para el cálculo de ROTE y ROE se deduce el cupón de la parte de la emisión AT1 asignado a este negocio. </t>
  </si>
  <si>
    <r>
      <rPr>
        <b/>
        <sz val="15"/>
        <color rgb="FF00B0F0"/>
        <rFont val="Calibri"/>
        <family val="2"/>
      </rPr>
      <t>3.7</t>
    </r>
    <r>
      <rPr>
        <sz val="15"/>
        <rFont val="Calibri"/>
        <family val="2"/>
        <scheme val="minor"/>
      </rPr>
      <t xml:space="preserve">   Liquidez y estructura de financiación</t>
    </r>
  </si>
  <si>
    <r>
      <rPr>
        <b/>
        <sz val="15"/>
        <color rgb="FF00B0F0"/>
        <rFont val="Calibri"/>
        <family val="2"/>
      </rPr>
      <t>3.8</t>
    </r>
    <r>
      <rPr>
        <b/>
        <sz val="15"/>
        <rFont val="Calibri"/>
        <family val="2"/>
        <scheme val="minor"/>
      </rPr>
      <t xml:space="preserve"> </t>
    </r>
    <r>
      <rPr>
        <sz val="15"/>
        <rFont val="Calibri"/>
        <family val="2"/>
        <scheme val="minor"/>
      </rPr>
      <t xml:space="preserve">  Solvencia</t>
    </r>
  </si>
  <si>
    <t>3.7 Liquidez y estructura de financiación</t>
  </si>
  <si>
    <t>3.8 Evolución y principales indicadores de solvencia</t>
  </si>
  <si>
    <t>2T25</t>
  </si>
  <si>
    <t>Junio</t>
  </si>
  <si>
    <t>30.06.25</t>
  </si>
  <si>
    <t>30 Jun. 2025</t>
  </si>
  <si>
    <t>En millones de euros; 6M25</t>
  </si>
  <si>
    <t>(6) No incluye sucursales internacionales (9) ni oficinas de representación (17).</t>
  </si>
  <si>
    <r>
      <t>SOLVENCIA</t>
    </r>
    <r>
      <rPr>
        <sz val="10"/>
        <color theme="0"/>
        <rFont val="Calibri"/>
        <family val="2"/>
      </rPr>
      <t xml:space="preserve"> (en MM€; en %)</t>
    </r>
    <r>
      <rPr>
        <b/>
        <vertAlign val="superscript"/>
        <sz val="14"/>
        <color theme="0"/>
        <rFont val="Calibri"/>
        <family val="2"/>
      </rPr>
      <t>(5)</t>
    </r>
  </si>
  <si>
    <r>
      <t>Oficinas Grupo</t>
    </r>
    <r>
      <rPr>
        <vertAlign val="superscript"/>
        <sz val="14"/>
        <color rgb="FF000000"/>
        <rFont val="Calibri"/>
        <family val="2"/>
      </rPr>
      <t>(6)</t>
    </r>
  </si>
  <si>
    <t>Disponible elegibles no HQLA's</t>
  </si>
  <si>
    <r>
      <t>Conjunto de cobertura total (préstamos + colchón de liquidez)</t>
    </r>
    <r>
      <rPr>
        <vertAlign val="superscript"/>
        <sz val="12"/>
        <rFont val="Calibri"/>
        <family val="2"/>
      </rPr>
      <t>(3)</t>
    </r>
  </si>
  <si>
    <r>
      <t>Capacidad de emisión de cédulas hipotecarias</t>
    </r>
    <r>
      <rPr>
        <vertAlign val="superscript"/>
        <sz val="12"/>
        <color rgb="FFFFFFFF"/>
        <rFont val="Calibri"/>
        <family val="2"/>
      </rPr>
      <t>(4)</t>
    </r>
  </si>
  <si>
    <t>(4) El cálculo de la capacidad de emisión no incorpora, en caso de existir, los activos líquidos segregados en el colchón de liquidez. Adicionalmente, se dispone de una capacidad de emisión de cédulas</t>
  </si>
  <si>
    <r>
      <t xml:space="preserve">Ratio de eficiencia (%) (12 meses) sin gravamen a la banca 2024 </t>
    </r>
    <r>
      <rPr>
        <b/>
        <vertAlign val="superscript"/>
        <sz val="14"/>
        <color rgb="FF00B0F0"/>
        <rFont val="Calibri"/>
        <family val="2"/>
      </rPr>
      <t>(1)</t>
    </r>
  </si>
  <si>
    <r>
      <t>Terminales de autoservicio</t>
    </r>
    <r>
      <rPr>
        <vertAlign val="superscript"/>
        <sz val="14"/>
        <color rgb="FF000000"/>
        <rFont val="Calibri"/>
        <family val="2"/>
      </rPr>
      <t>(7)</t>
    </r>
  </si>
  <si>
    <t>(1) Ratios calculadas para facilitar la comparabilidad en la evolución de los trimestre de 2025 con trimestres anteriores, en que se deducía del margen bruto (al ser un ratio de 12 meses) la totalidad del gravamen a la banca registrado en el primer trimestre de 2024.</t>
  </si>
  <si>
    <t>Trimestral</t>
  </si>
  <si>
    <t>Anual</t>
  </si>
  <si>
    <t>Interanual</t>
  </si>
  <si>
    <r>
      <t>Ratio de morosidad por segmentos</t>
    </r>
    <r>
      <rPr>
        <b/>
        <vertAlign val="superscript"/>
        <sz val="18"/>
        <color rgb="FF00B0F0"/>
        <rFont val="Calibri"/>
        <family val="2"/>
      </rPr>
      <t>(1)</t>
    </r>
  </si>
  <si>
    <r>
      <t>Movimiento de deudores dudosos</t>
    </r>
    <r>
      <rPr>
        <b/>
        <vertAlign val="superscript"/>
        <sz val="18"/>
        <color rgb="FF00B0F0"/>
        <rFont val="Calibri"/>
        <family val="2"/>
      </rPr>
      <t>(1)</t>
    </r>
  </si>
  <si>
    <r>
      <t>Otras finalidades</t>
    </r>
    <r>
      <rPr>
        <vertAlign val="superscript"/>
        <sz val="14"/>
        <color rgb="FF000000"/>
        <rFont val="Calibri"/>
        <family val="2"/>
      </rPr>
      <t>(2)</t>
    </r>
  </si>
  <si>
    <r>
      <t>Ratio morosidad (créditos + avales)</t>
    </r>
    <r>
      <rPr>
        <b/>
        <vertAlign val="superscript"/>
        <sz val="14"/>
        <color rgb="FFFFFFFF"/>
        <rFont val="Calibri"/>
        <family val="2"/>
      </rPr>
      <t>(2)</t>
    </r>
  </si>
  <si>
    <r>
      <t>Ratio de morosidad (%)</t>
    </r>
    <r>
      <rPr>
        <vertAlign val="superscript"/>
        <sz val="14"/>
        <color rgb="FF000000"/>
        <rFont val="Calibri"/>
        <family val="2"/>
      </rPr>
      <t>(2)</t>
    </r>
  </si>
  <si>
    <r>
      <t>Ratio de cobertura de la morosidad (%)</t>
    </r>
    <r>
      <rPr>
        <vertAlign val="superscript"/>
        <sz val="14"/>
        <color rgb="FF000000"/>
        <rFont val="Calibri"/>
        <family val="2"/>
      </rPr>
      <t>(2)</t>
    </r>
  </si>
  <si>
    <r>
      <t xml:space="preserve">Otros ingresos de </t>
    </r>
    <r>
      <rPr>
        <i/>
        <sz val="14"/>
        <color rgb="FF000000"/>
        <rFont val="Calibri"/>
        <family val="2"/>
      </rPr>
      <t>Unit Linked</t>
    </r>
  </si>
  <si>
    <r>
      <t xml:space="preserve">ROE </t>
    </r>
    <r>
      <rPr>
        <vertAlign val="superscript"/>
        <sz val="12"/>
        <color rgb="FF000000"/>
        <rFont val="Calibri"/>
        <family val="2"/>
      </rPr>
      <t>(3)</t>
    </r>
  </si>
  <si>
    <t>(1) Considerando créditos y riesgos contingentes.</t>
  </si>
  <si>
    <r>
      <t>Ratio de morosidad (%)</t>
    </r>
    <r>
      <rPr>
        <vertAlign val="superscript"/>
        <sz val="14"/>
        <color rgb="FF000000"/>
        <rFont val="Calibri"/>
        <family val="2"/>
      </rPr>
      <t>(1)</t>
    </r>
  </si>
  <si>
    <r>
      <t>Ratio de cobertura de la morosidad (%)</t>
    </r>
    <r>
      <rPr>
        <vertAlign val="superscript"/>
        <sz val="14"/>
        <color rgb="FF000000"/>
        <rFont val="Calibri"/>
        <family val="2"/>
      </rPr>
      <t>(1)</t>
    </r>
  </si>
  <si>
    <t>Enero - Septiembre</t>
  </si>
  <si>
    <t>3T25</t>
  </si>
  <si>
    <t>Septiembre</t>
  </si>
  <si>
    <t>9M25</t>
  </si>
  <si>
    <t>9M24</t>
  </si>
  <si>
    <t>3T25/2T25         % QoQ</t>
  </si>
  <si>
    <t>3T25/3T24         % YoY</t>
  </si>
  <si>
    <t>30.09.25</t>
  </si>
  <si>
    <r>
      <t>Vencimientos</t>
    </r>
    <r>
      <rPr>
        <vertAlign val="superscript"/>
        <sz val="12"/>
        <color rgb="FF00B0F0"/>
        <rFont val="Calibri"/>
        <family val="2"/>
      </rPr>
      <t>(1)</t>
    </r>
    <r>
      <rPr>
        <b/>
        <sz val="18"/>
        <color rgb="FF00B0F0"/>
        <rFont val="Calibri"/>
        <family val="2"/>
        <scheme val="minor"/>
      </rPr>
      <t xml:space="preserve"> de emisiones institucionales a 30.09.2025</t>
    </r>
  </si>
  <si>
    <t>30 Sept. 2025</t>
  </si>
  <si>
    <r>
      <t xml:space="preserve">9M  </t>
    </r>
    <r>
      <rPr>
        <sz val="18"/>
        <color theme="1" tint="0.249977111117893"/>
        <rFont val="Symbol"/>
        <family val="1"/>
        <charset val="2"/>
      </rPr>
      <t>ç</t>
    </r>
    <r>
      <rPr>
        <sz val="14.4"/>
        <color theme="1" tint="0.249977111117893"/>
        <rFont val="Calibri"/>
        <family val="2"/>
      </rPr>
      <t xml:space="preserve"> </t>
    </r>
    <r>
      <rPr>
        <sz val="18"/>
        <color theme="1" tint="0.249977111117893"/>
        <rFont val="Calibri"/>
        <family val="2"/>
        <scheme val="minor"/>
      </rPr>
      <t>3T 2025</t>
    </r>
  </si>
  <si>
    <t>(2) Crecimiento interanual del resultado atribuido al grupo del +0,6 %, si se considera un devengo lineal del gravamen a la banca registrado totalmente en el primer trimestre de 2024.</t>
  </si>
  <si>
    <t>(3) A cierre del tercer trimestre de 2025 ROE del 14,9% y RoTE del 17,4% asumiendo devengo lineal del gravamen a la banca totalmente registrado en el primer trimestre de 2024, para facilitar la comparabilidad con el criterio de devengo lineal del Impuesto sobre el Margen de Intereses y Comisiones (IMIC).</t>
  </si>
  <si>
    <t xml:space="preserve">(5) A partir de 2025, de acuerdo con las expectativas supervisoras, las ratios regulatorias deben incluir una deducción en CET1 de cualquier excedente por encima del umbral establecido para distribuciones extraordinarias de capital (12,25% en el caso de CaixaBank). En consecuencia, la ratio CET1 regulatoria a 30 de septiembre de 2025 se sitúa en el 12,25 %. </t>
  </si>
  <si>
    <t>(7) Cifras reexpresadas en diciembre de 2024</t>
  </si>
  <si>
    <t>(1) Crecimiento interanual del resultado atribuido al grupo del +0,6 %, si se considera un devengo lineal del gravamen a la banca registrado totalmente en el primer trimestre de 2024.</t>
  </si>
  <si>
    <t>(1)  Incluye empréstitos retail por importe de 474 millones de euros a 30 de septiembre de 2025 (647 millones a 30 de junio de 2025, 770 millones a 31 de diciembre de 2024 y 800 millones a 30 de septiembre de 2024).
(2) No incluye la corrección del componente financiero por actualización del pasivo bajo NIIF 17, a excepción de los Unit Linked y Renta Vitalicia Inversión Flexible (parte gestionada).
(3) Incorpora la corrección del componente financiero por actualización del pasivo bajo NIIF 17 correspondientes a Unit Linked y Renta Vitalicia Inversión Flexible (parte gestionada).
(4) Volumen en gestión patrimonial incluye Pasivos por contratos de seguros, Fondos de inversión, carteras y Sicavs, Planes de pensiones y acuerdos de distribución de seguros (dentro de Otras cuentas por 254 millones a 30 de septiembre de 2025, 260 millones a 30 de junio de 2025, 283 millones a 31 de diciembre de 2024 y 285 millones a 30 de septiembre de 2024).</t>
  </si>
  <si>
    <t>(2) La ratio de morosidad del trimestre anterior hubiera sido del 2,4 % sin considerar el aumento de la base del crédito asociado al anticipo de la paga pensionistas ( 3,6 % en otras finalidades).</t>
  </si>
  <si>
    <t>(3) A 30 de septiembre de 2025 no es necesario segregar activos líquidos en el conjunto de cobertura.</t>
  </si>
  <si>
    <t>territoriales por 5.566 millones de euros. La capacidad de emisión considerando el colchón de liquidez es de 49.132 millones de euros para cédulas hipotecarias y de 5.566 millones de euros para</t>
  </si>
  <si>
    <t>cédulas territoriales a cierre de septuembre de 2025.</t>
  </si>
  <si>
    <r>
      <t>Movimiento del fondo para insolvencias</t>
    </r>
    <r>
      <rPr>
        <b/>
        <vertAlign val="superscript"/>
        <sz val="18"/>
        <color rgb="FF00B0F0"/>
        <rFont val="Calibri"/>
        <family val="2"/>
        <scheme val="minor"/>
      </rPr>
      <t>(1)</t>
    </r>
  </si>
  <si>
    <r>
      <t>Ratio de eficiencia</t>
    </r>
    <r>
      <rPr>
        <vertAlign val="superscript"/>
        <sz val="14"/>
        <color rgb="FF000000"/>
        <rFont val="Calibri"/>
        <family val="2"/>
        <scheme val="minor"/>
      </rPr>
      <t xml:space="preserve"> (4)</t>
    </r>
  </si>
  <si>
    <t>Los datos correspondientes a junio de 2025 han sido actualizados con la última información oficial.
(1) Incluye, principalmente, la previsión de dividendos, el importe no ejecutado del programa de recompra de acciones anunciado en enero de 2025, el importe máximo del programa de recompra de
acciones anunciado en octubre de 2025 (500 millones de euros) y los OCIs.
(2) A partir de 2025, de acuerdo con las expectativas supervisoras, las ratios regulatorias deben incluir una deducción en CET1 de cualquier excedente por encima del umbral establecido para distribuciones extraordinarias de capital.
(3) Buffer MDA (importe máximo distribuible): nivel de capital por debajo del cual existen limitaciones al pago de dividendos, a la retribución variable y al pago de intereses a los titulares de valores de capital de nivel 1 adicional. Se define como los requerimientos de capital de Pilar 1 + Pilar 2 + colchones de capital + posibles déficits de AT1 y T2. Aplica el menor entre el individual y el consolidado.
(4) No incluye prima de emisión.
(5) Buffer MDA (importe máximo distribuible): nivel de capital por debajo del cual existen limitaciones al pago de dividendos, a la retribución variable y al pago de intereses a los titulares de valores de capital de nivel 1 adicional. Se define como los requerimientos de capital de Pilar 1 + Pilar 2 + colchones de capital + posibles déficits de AT1 y T2. Aplica el menor entre el individual y el consolidado.</t>
  </si>
  <si>
    <t>(1) Crecimiento interanual del resultado atribuido al grupo del +0,6%, si se considera un devengo lineal del gravamen a la banca totalmente registrado en el primer trimestre de 2024.
(2) Corresponde a la suma de los epígrafes “Comisiones netas” y “Resultado del servicio de seguros” de la cuenta de resultados en formato gestión. En este apartado se presentan los ingresos según su naturaleza y servicio prestado al cliente. Para facilitar la trazabilidad de cada tipología de ingreso con el epígrafe contable en el que se incluye, se designa con una (c) los ingresos contabilizados en ‘Comisiones’ y con una (s) aquellos ingresos contabilizados en el epígrafe ‘Resultado del Servicio de Seguros’.
(3) ROE del 16,7% y RoTE del 20,3% en el tercer trimestre de 2025 asumiendo devengo lineal del gravamen a la banca totalmente registrado en el primer trimestre de 2024, para facilitar la comparabilidad con el criterio de devengo lineal del Impuesto sobre el Margen de Intereses y Comisiones (IMIC).
(4) La ratio de eficiencia comparable, sin considerar los -493 millones de euros del gravamen a la banca, se sitúa en 37,9% en 3T24 y 37,3% en 4T24.</t>
  </si>
  <si>
    <t/>
  </si>
  <si>
    <t xml:space="preserve">De acuerdo con las Medidas Alternativas del Rendimiento (“MAR”, también conocidas por sus siglas en inglés como “APMs”, Alternative Performance Measures) definidas en las Directrices sobre Medidas Alternativas del Rendimiento publicadas por la European Securities and Markets Authority el 5 de octubre de 2015 (ESMA/2015/1415) (“las Directrices ESMA”), este informe utiliza ciertas MAR, que no han sido auditadas, con el objetivo de que contribuyan a una mejor comprensión de la evolución financiera de la compañía. Estas medidas deben considerarse como información adicional, y en ningún caso sustituyen la información financiera elaborada bajo las Normas Internacionales de Información Financiera (“NIIF”), también conocidas por sus siglas en inglés como “IFRS” (International Financial Reporting Standards). Asimismo, tal y como el Grupo define y calcula estas medidas puede diferir de otras medidas similares calculadas por otras compañías y, por tanto, podrían no ser comparables. Se ruega consultar el apartado correspondiente del informe en el que se recoge el detalle de las MAR utilizadas, así como para la conciliación de ciertos indicadores de gestión con los indicadores presentados en los estados financieros consolidados elaborados bajo las NIIF. </t>
  </si>
  <si>
    <r>
      <t xml:space="preserve">Terminales de autoservicio </t>
    </r>
    <r>
      <rPr>
        <vertAlign val="superscript"/>
        <sz val="14"/>
        <color rgb="FF000000"/>
        <rFont val="Calibri"/>
        <family val="2"/>
        <scheme val="minor"/>
      </rPr>
      <t>(3)</t>
    </r>
  </si>
  <si>
    <t>(3) Cifras reexpresadas en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</si>
</sst>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 #,##0.00_);_(* \(#,##0.00\);_(* &quot;-&quot;??_);_(@_)"/>
    <numFmt numFmtId="165" formatCode="_-* #,##0.00\ _€_-;\-* #,##0.00\ _€_-;_-* &quot;-&quot;??\ _€_-;_-@_-"/>
    <numFmt numFmtId="166" formatCode="_-* #,##0.00\ [$€-1]_-;\-* #,##0.00\ [$€-1]_-;_-* &quot;-&quot;??\ [$€-1]_-"/>
    <numFmt numFmtId="167" formatCode="#,##0_);\(#,##0\);#,###_)"/>
    <numFmt numFmtId="168" formatCode="#,##0_)\ ;\(#,##0\)\ ;#,##0_)\ "/>
    <numFmt numFmtId="169" formatCode="dd\.mm\.yy"/>
    <numFmt numFmtId="170" formatCode="#0;&quot;-&quot;#0;#0;_(@_)"/>
    <numFmt numFmtId="171" formatCode="#,##0;\(#,##0\);#,##0;_(@_)"/>
    <numFmt numFmtId="172" formatCode="#,##0.0_)%;\(#,##0.0\)%;&quot;—&quot;_)\%;_(@_)"/>
    <numFmt numFmtId="173" formatCode="#,##0.0%;&quot;-&quot;#,##0.0%;&quot;—&quot;\%;_(@_)"/>
    <numFmt numFmtId="174" formatCode="#,##0.0;\(#,##0.0\);&quot;—&quot;;_(@_)"/>
    <numFmt numFmtId="175" formatCode="#,##0.0_)%;\(#,##0.0\)%;#,##0.0_)%;_(@_)"/>
    <numFmt numFmtId="176" formatCode="#,##0.00%;&quot;-&quot;#,##0.00%;&quot;—&quot;\%;_(@_)"/>
    <numFmt numFmtId="177" formatCode="#,##0.00;\(#,##0.00\);&quot;—&quot;;_(@_)"/>
    <numFmt numFmtId="178" formatCode="#,##0.00_)%;\(#,##0.00\)%;#,##0.00_)%;_(@_)"/>
    <numFmt numFmtId="179" formatCode="#,##0;&quot;-&quot;#,##0;#,##0;_(@_)"/>
    <numFmt numFmtId="180" formatCode="#0.0%;&quot;-&quot;#0.0%;#0.0%;_(@_)"/>
    <numFmt numFmtId="181" formatCode="#,##0.0;\(#,##0.0\);#,##0.0;_(@_)"/>
    <numFmt numFmtId="182" formatCode="#0%;&quot;-&quot;#0%;#0%;_(@_)"/>
    <numFmt numFmtId="183" formatCode="#,##0_)%;\(#,##0\)%;#,##0_)%;_(@_)"/>
    <numFmt numFmtId="184" formatCode="* #,##0.00;* \(#,##0.00\);* &quot;—&quot;;_(@_)"/>
    <numFmt numFmtId="185" formatCode="#,##0%;&quot;-&quot;#,##0%;&quot;—&quot;\%;_(@_)"/>
    <numFmt numFmtId="186" formatCode="#,##0.000;\(#,##0.000\);#,##0.000;_(@_)"/>
    <numFmt numFmtId="187" formatCode="#,##0.00;\(#,##0.00\);#,##0.00;_(@_)"/>
    <numFmt numFmtId="188" formatCode="* #,##0;* \(#,##0\);* &quot;—&quot;;_(@_)"/>
    <numFmt numFmtId="189" formatCode="#,##0.00;&quot;-&quot;#,##0.00;#,##0.00;_(@_)"/>
    <numFmt numFmtId="190" formatCode="#0.#######################;&quot;-&quot;#0.#######################;#0.#######################;_(@_)"/>
    <numFmt numFmtId="191" formatCode="* #,##0.0;* \(#,##0.0\);* #,##0.0;_(@_)"/>
    <numFmt numFmtId="192" formatCode="* #,##0.0;* \(#,##0.0\);* &quot;—&quot;;_(@_)"/>
    <numFmt numFmtId="193" formatCode="* #,##0;* \(#,##0\);* #,##0;_(@_)"/>
    <numFmt numFmtId="194" formatCode="* #,##0.00;* \(#,##0.00\);* #,##0.00;_(@_)"/>
    <numFmt numFmtId="195" formatCode="0.0%"/>
    <numFmt numFmtId="196" formatCode="#0.0;&quot;-&quot;#0.0;#0.0;_(@_)"/>
    <numFmt numFmtId="197" formatCode="#,##0.0"/>
    <numFmt numFmtId="198" formatCode="#,##0.0000;\(#,##0.0000\);#,##0.0000;_(@_)"/>
    <numFmt numFmtId="199" formatCode="#,##0.0;&quot;-&quot;#,##0.0;#,##0.0;_(@_)"/>
    <numFmt numFmtId="200" formatCode="0.0"/>
  </numFmts>
  <fonts count="20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sz val="11"/>
      <name val="Calibri"/>
      <family val="2"/>
      <scheme val="minor"/>
    </font>
    <font>
      <b/>
      <sz val="18"/>
      <color rgb="FF009AD8"/>
      <name val="Calibri"/>
      <family val="2"/>
      <scheme val="minor"/>
    </font>
    <font>
      <b/>
      <sz val="11"/>
      <color indexed="59"/>
      <name val="Calibri"/>
      <family val="2"/>
      <scheme val="minor"/>
    </font>
    <font>
      <b/>
      <sz val="11"/>
      <color rgb="FFFF0000"/>
      <name val="Calibri"/>
      <family val="2"/>
      <scheme val="minor"/>
    </font>
    <font>
      <sz val="10"/>
      <color theme="1"/>
      <name val="Calibri"/>
      <family val="2"/>
      <scheme val="minor"/>
    </font>
    <font>
      <sz val="10"/>
      <color theme="1" tint="0.249977111117893"/>
      <name val="Arial"/>
      <family val="2"/>
    </font>
    <font>
      <sz val="18"/>
      <name val="Calibri"/>
      <family val="2"/>
      <scheme val="minor"/>
    </font>
    <font>
      <sz val="9"/>
      <color theme="1" tint="0.249977111117893"/>
      <name val="Arial"/>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3"/>
      <color theme="1"/>
      <name val="Calibri"/>
      <family val="2"/>
      <scheme val="minor"/>
    </font>
    <font>
      <sz val="11"/>
      <color theme="1"/>
      <name val="Calibri"/>
      <family val="2"/>
    </font>
    <font>
      <sz val="8"/>
      <name val="Calibri"/>
      <family val="2"/>
      <scheme val="minor"/>
    </font>
    <font>
      <sz val="10"/>
      <color rgb="FF000000"/>
      <name val="Calibri"/>
      <family val="2"/>
      <scheme val="minor"/>
    </font>
    <font>
      <sz val="8"/>
      <color theme="1"/>
      <name val="Calibri"/>
      <family val="2"/>
      <scheme val="minor"/>
    </font>
    <font>
      <sz val="8"/>
      <color rgb="FF000000"/>
      <name val="Calibri"/>
      <family val="2"/>
    </font>
    <font>
      <sz val="14"/>
      <color theme="1"/>
      <name val="Calibri"/>
      <family val="2"/>
      <scheme val="minor"/>
    </font>
    <font>
      <sz val="8"/>
      <color theme="1"/>
      <name val="Arial"/>
      <family val="2"/>
    </font>
    <font>
      <b/>
      <sz val="8"/>
      <color rgb="FF000000"/>
      <name val="Calibri"/>
      <family val="2"/>
      <scheme val="minor"/>
    </font>
    <font>
      <sz val="8"/>
      <color rgb="FF404040"/>
      <name val="Calibri"/>
      <family val="2"/>
    </font>
    <font>
      <sz val="10"/>
      <color rgb="FF000000"/>
      <name val="Arial"/>
      <family val="2"/>
    </font>
    <font>
      <sz val="12"/>
      <color theme="1"/>
      <name val="Arial"/>
      <family val="2"/>
    </font>
    <font>
      <sz val="8"/>
      <color rgb="FF000000"/>
      <name val="Arial"/>
      <family val="2"/>
    </font>
    <font>
      <sz val="9"/>
      <color rgb="FF000000"/>
      <name val="Calibri"/>
      <family val="2"/>
    </font>
    <font>
      <sz val="9"/>
      <color theme="1"/>
      <name val="Arial"/>
      <family val="2"/>
    </font>
    <font>
      <i/>
      <sz val="9"/>
      <color rgb="FF7F7F7F"/>
      <name val="Calibri"/>
      <family val="2"/>
    </font>
    <font>
      <sz val="10"/>
      <color rgb="FF000000"/>
      <name val="Open Sans Light"/>
      <family val="2"/>
    </font>
    <font>
      <sz val="8"/>
      <color rgb="FFFF0000"/>
      <name val="Calibri"/>
      <family val="2"/>
    </font>
    <font>
      <sz val="11"/>
      <color theme="1"/>
      <name val="Arial"/>
      <family val="2"/>
    </font>
    <font>
      <sz val="16"/>
      <color rgb="FF000000"/>
      <name val="Calibri"/>
      <family val="2"/>
    </font>
    <font>
      <sz val="14"/>
      <name val="Calibri"/>
      <family val="2"/>
      <scheme val="minor"/>
    </font>
    <font>
      <b/>
      <sz val="14"/>
      <color rgb="FFFFFFFF"/>
      <name val="Calibri"/>
      <family val="2"/>
    </font>
    <font>
      <sz val="14"/>
      <color rgb="FF000000"/>
      <name val="Calibri"/>
      <family val="2"/>
    </font>
    <font>
      <sz val="14"/>
      <name val="Calibri"/>
      <family val="2"/>
    </font>
    <font>
      <vertAlign val="superscript"/>
      <sz val="14"/>
      <color rgb="FF000000"/>
      <name val="Calibri"/>
      <family val="2"/>
    </font>
    <font>
      <b/>
      <sz val="14"/>
      <color theme="0"/>
      <name val="Calibri"/>
      <family val="2"/>
    </font>
    <font>
      <sz val="24"/>
      <name val="Calibri"/>
      <family val="2"/>
      <scheme val="minor"/>
    </font>
    <font>
      <b/>
      <sz val="14"/>
      <color rgb="FF000000"/>
      <name val="Calibri"/>
      <family val="2"/>
    </font>
    <font>
      <b/>
      <vertAlign val="superscript"/>
      <sz val="14"/>
      <color rgb="FF000000"/>
      <name val="Calibri"/>
      <family val="2"/>
    </font>
    <font>
      <sz val="14"/>
      <color theme="0"/>
      <name val="Calibri"/>
      <family val="2"/>
    </font>
    <font>
      <sz val="24"/>
      <color theme="1"/>
      <name val="Arial"/>
      <family val="2"/>
    </font>
    <font>
      <sz val="14"/>
      <color theme="0" tint="-0.14999847407452621"/>
      <name val="Calibri"/>
      <family val="2"/>
    </font>
    <font>
      <i/>
      <sz val="14"/>
      <color rgb="FF000000"/>
      <name val="Calibri"/>
      <family val="2"/>
    </font>
    <font>
      <b/>
      <sz val="24"/>
      <color rgb="FF009AD8"/>
      <name val="Calibri"/>
      <family val="2"/>
      <scheme val="minor"/>
    </font>
    <font>
      <sz val="24"/>
      <color theme="1"/>
      <name val="Calibri"/>
      <family val="2"/>
      <scheme val="minor"/>
    </font>
    <font>
      <b/>
      <sz val="11"/>
      <color rgb="FF009AD8"/>
      <name val="Calibri"/>
      <family val="2"/>
      <scheme val="minor"/>
    </font>
    <font>
      <b/>
      <sz val="14"/>
      <color rgb="FF000000"/>
      <name val="Calibri"/>
      <family val="2"/>
      <scheme val="minor"/>
    </font>
    <font>
      <sz val="14"/>
      <color rgb="FF000000"/>
      <name val="Calibri"/>
      <family val="2"/>
      <scheme val="minor"/>
    </font>
    <font>
      <b/>
      <sz val="14"/>
      <color rgb="FF009AD8"/>
      <name val="Calibri"/>
      <family val="2"/>
      <scheme val="minor"/>
    </font>
    <font>
      <sz val="8"/>
      <name val="Arial"/>
      <family val="2"/>
    </font>
    <font>
      <sz val="14"/>
      <color theme="1"/>
      <name val="Calibri"/>
      <family val="2"/>
    </font>
    <font>
      <b/>
      <sz val="14"/>
      <color rgb="FF00B0F0"/>
      <name val="Calibri"/>
      <family val="2"/>
    </font>
    <font>
      <sz val="14"/>
      <color rgb="FF404040"/>
      <name val="Calibri"/>
      <family val="2"/>
    </font>
    <font>
      <sz val="14"/>
      <color theme="1"/>
      <name val="Arial"/>
      <family val="2"/>
    </font>
    <font>
      <sz val="18"/>
      <color theme="1"/>
      <name val="Calibri"/>
      <family val="2"/>
      <scheme val="minor"/>
    </font>
    <font>
      <vertAlign val="superscript"/>
      <sz val="14"/>
      <color rgb="FF404040"/>
      <name val="Calibri"/>
      <family val="2"/>
    </font>
    <font>
      <b/>
      <sz val="14"/>
      <color rgb="FFFFFFFF"/>
      <name val="Calibri"/>
      <family val="2"/>
      <scheme val="minor"/>
    </font>
    <font>
      <sz val="14"/>
      <color theme="0"/>
      <name val="Calibri"/>
      <family val="2"/>
      <scheme val="minor"/>
    </font>
    <font>
      <b/>
      <sz val="14"/>
      <color theme="0"/>
      <name val="Calibri"/>
      <family val="2"/>
      <scheme val="minor"/>
    </font>
    <font>
      <sz val="18"/>
      <color theme="1"/>
      <name val="Arial"/>
      <family val="2"/>
    </font>
    <font>
      <b/>
      <sz val="10"/>
      <color theme="1" tint="0.249977111117893"/>
      <name val="Arial"/>
      <family val="2"/>
    </font>
    <font>
      <sz val="18"/>
      <color theme="1" tint="0.249977111117893"/>
      <name val="Calibri"/>
      <family val="2"/>
      <scheme val="minor"/>
    </font>
    <font>
      <b/>
      <sz val="24"/>
      <color theme="1" tint="0.249977111117893"/>
      <name val="Calibri"/>
      <family val="2"/>
      <scheme val="minor"/>
    </font>
    <font>
      <sz val="9"/>
      <color theme="1" tint="0.249977111117893"/>
      <name val="Segoe UI Semibold"/>
      <family val="2"/>
    </font>
    <font>
      <sz val="14"/>
      <name val="Segoe UI"/>
      <family val="2"/>
    </font>
    <font>
      <sz val="9"/>
      <name val="Segoe UI"/>
      <family val="2"/>
    </font>
    <font>
      <sz val="10"/>
      <name val="Segoe UI"/>
      <family val="2"/>
    </font>
    <font>
      <b/>
      <sz val="16"/>
      <color theme="0"/>
      <name val="Calibri"/>
      <family val="2"/>
      <scheme val="minor"/>
    </font>
    <font>
      <b/>
      <sz val="16"/>
      <color rgb="FF0070C0"/>
      <name val="Calibri"/>
      <family val="2"/>
      <scheme val="minor"/>
    </font>
    <font>
      <sz val="12"/>
      <color theme="1" tint="0.249977111117893"/>
      <name val="Calibri"/>
      <family val="2"/>
      <scheme val="minor"/>
    </font>
    <font>
      <sz val="15"/>
      <name val="Calibri"/>
      <family val="2"/>
      <scheme val="minor"/>
    </font>
    <font>
      <b/>
      <sz val="15"/>
      <color rgb="FF00B0F0"/>
      <name val="Calibri"/>
      <family val="2"/>
      <scheme val="minor"/>
    </font>
    <font>
      <b/>
      <sz val="24"/>
      <color rgb="FF00B0F0"/>
      <name val="Calibri"/>
      <family val="2"/>
      <scheme val="minor"/>
    </font>
    <font>
      <sz val="10"/>
      <color theme="0"/>
      <name val="Arial"/>
      <family val="2"/>
    </font>
    <font>
      <sz val="10"/>
      <name val="Calibri"/>
      <family val="2"/>
      <scheme val="minor"/>
    </font>
    <font>
      <b/>
      <vertAlign val="superscript"/>
      <sz val="14"/>
      <color rgb="FF00B0F0"/>
      <name val="Calibri"/>
      <family val="2"/>
    </font>
    <font>
      <b/>
      <vertAlign val="superscript"/>
      <sz val="24"/>
      <color rgb="FF00B0F0"/>
      <name val="Calibri"/>
      <family val="2"/>
      <scheme val="minor"/>
    </font>
    <font>
      <b/>
      <sz val="14"/>
      <color rgb="FF00B0F0"/>
      <name val="Calibri"/>
      <family val="2"/>
      <scheme val="minor"/>
    </font>
    <font>
      <sz val="8"/>
      <color rgb="FF00B0F0"/>
      <name val="Calibri"/>
      <family val="2"/>
    </font>
    <font>
      <b/>
      <sz val="18"/>
      <color rgb="FF00B0F0"/>
      <name val="Calibri"/>
      <family val="2"/>
      <scheme val="minor"/>
    </font>
    <font>
      <b/>
      <vertAlign val="superscript"/>
      <sz val="18"/>
      <color rgb="FF00B0F0"/>
      <name val="Calibri"/>
      <family val="2"/>
      <scheme val="minor"/>
    </font>
    <font>
      <sz val="24"/>
      <color rgb="FF00B0F0"/>
      <name val="Calibri"/>
      <family val="2"/>
      <scheme val="minor"/>
    </font>
    <font>
      <sz val="10"/>
      <name val="Calibri"/>
      <family val="2"/>
    </font>
    <font>
      <sz val="13"/>
      <color theme="0"/>
      <name val="Calibri"/>
      <family val="2"/>
      <scheme val="minor"/>
    </font>
    <font>
      <b/>
      <sz val="14"/>
      <color theme="1"/>
      <name val="Calibri"/>
      <family val="2"/>
    </font>
    <font>
      <b/>
      <sz val="10"/>
      <color theme="1"/>
      <name val="Arial"/>
      <family val="2"/>
    </font>
    <font>
      <sz val="16"/>
      <name val="Calibri"/>
      <family val="2"/>
    </font>
    <font>
      <i/>
      <vertAlign val="superscript"/>
      <sz val="14"/>
      <color rgb="FF000000"/>
      <name val="Calibri"/>
      <family val="2"/>
    </font>
    <font>
      <sz val="14"/>
      <color theme="0" tint="-0.14999847407452621"/>
      <name val="Calibri"/>
      <family val="2"/>
      <scheme val="minor"/>
    </font>
    <font>
      <sz val="8"/>
      <color theme="0" tint="-0.499984740745262"/>
      <name val="Open Sans Light"/>
      <family val="2"/>
    </font>
    <font>
      <b/>
      <sz val="8"/>
      <color rgb="FF939393"/>
      <name val="OpenSans-Semibold"/>
    </font>
    <font>
      <sz val="8"/>
      <color rgb="FF939393"/>
      <name val="OpenSans-Semibold"/>
    </font>
    <font>
      <sz val="8"/>
      <color rgb="FF939393"/>
      <name val="OpenSans-Light"/>
    </font>
    <font>
      <b/>
      <i/>
      <sz val="8"/>
      <color rgb="FF939393"/>
      <name val="OpenSans-SemiboldItalic"/>
    </font>
    <font>
      <sz val="8"/>
      <color rgb="FF929292"/>
      <name val="Arial"/>
      <family val="2"/>
    </font>
    <font>
      <b/>
      <vertAlign val="superscript"/>
      <sz val="16.8"/>
      <color rgb="FF00B0F0"/>
      <name val="Calibri"/>
      <family val="2"/>
    </font>
    <font>
      <sz val="10"/>
      <color rgb="FFFF0000"/>
      <name val="Calibri"/>
      <family val="2"/>
      <scheme val="minor"/>
    </font>
    <font>
      <b/>
      <sz val="15"/>
      <color rgb="FF00B0F0"/>
      <name val="Calibri"/>
      <family val="2"/>
    </font>
    <font>
      <sz val="15"/>
      <name val="Segoe UI"/>
      <family val="2"/>
    </font>
    <font>
      <b/>
      <i/>
      <sz val="14"/>
      <color rgb="FF00B0F0"/>
      <name val="Calibri"/>
      <family val="2"/>
    </font>
    <font>
      <b/>
      <vertAlign val="superscript"/>
      <sz val="17"/>
      <color rgb="FF00B0F0"/>
      <name val="Calibri"/>
      <family val="2"/>
    </font>
    <font>
      <i/>
      <sz val="14"/>
      <color theme="1"/>
      <name val="Calibri"/>
      <family val="2"/>
      <scheme val="minor"/>
    </font>
    <font>
      <b/>
      <i/>
      <sz val="14"/>
      <color rgb="FFFFFFFF"/>
      <name val="Calibri"/>
      <family val="2"/>
    </font>
    <font>
      <b/>
      <i/>
      <vertAlign val="superscript"/>
      <sz val="14"/>
      <color rgb="FFFFFFFF"/>
      <name val="Calibri"/>
      <family val="2"/>
    </font>
    <font>
      <sz val="12"/>
      <color theme="1"/>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
      <b/>
      <sz val="14"/>
      <color rgb="FF00BEF2"/>
      <name val="Calibri"/>
      <family val="2"/>
      <scheme val="minor"/>
    </font>
    <font>
      <b/>
      <i/>
      <sz val="14"/>
      <color theme="1"/>
      <name val="Calibri"/>
      <family val="2"/>
      <scheme val="minor"/>
    </font>
    <font>
      <sz val="14"/>
      <color rgb="FF00BEF2"/>
      <name val="Calibri"/>
      <family val="2"/>
      <scheme val="minor"/>
    </font>
    <font>
      <b/>
      <i/>
      <sz val="12"/>
      <color theme="1"/>
      <name val="Calibri"/>
      <family val="2"/>
      <scheme val="minor"/>
    </font>
    <font>
      <vertAlign val="superscript"/>
      <sz val="14"/>
      <color rgb="FF00B0F0"/>
      <name val="Cambria"/>
      <family val="1"/>
    </font>
    <font>
      <vertAlign val="superscript"/>
      <sz val="14"/>
      <color theme="1"/>
      <name val="Calibri"/>
      <family val="2"/>
    </font>
    <font>
      <sz val="14"/>
      <color rgb="FF00B0F0"/>
      <name val="Calibri"/>
      <family val="2"/>
    </font>
    <font>
      <sz val="14"/>
      <color theme="1" tint="0.249977111117893"/>
      <name val="Calibri"/>
      <family val="2"/>
      <scheme val="minor"/>
    </font>
    <font>
      <b/>
      <sz val="14"/>
      <name val="Calibri"/>
      <family val="2"/>
      <scheme val="minor"/>
    </font>
    <font>
      <vertAlign val="superscript"/>
      <sz val="14"/>
      <name val="Calibri"/>
      <family val="2"/>
    </font>
    <font>
      <sz val="10"/>
      <color theme="0"/>
      <name val="Calibri"/>
      <family val="2"/>
    </font>
    <font>
      <i/>
      <sz val="14"/>
      <name val="Calibri"/>
      <family val="2"/>
      <scheme val="minor"/>
    </font>
    <font>
      <b/>
      <sz val="14"/>
      <name val="Calibri"/>
      <family val="2"/>
    </font>
    <font>
      <sz val="18"/>
      <color theme="1" tint="0.249977111117893"/>
      <name val="Symbol"/>
      <family val="1"/>
      <charset val="2"/>
    </font>
    <font>
      <sz val="14.4"/>
      <color theme="1" tint="0.249977111117893"/>
      <name val="Calibri"/>
      <family val="2"/>
    </font>
    <font>
      <i/>
      <sz val="14"/>
      <color theme="1"/>
      <name val="Calibri"/>
      <family val="2"/>
    </font>
    <font>
      <b/>
      <sz val="16"/>
      <color rgb="FF00B0F0"/>
      <name val="Calibri"/>
      <family val="2"/>
    </font>
    <font>
      <vertAlign val="superscript"/>
      <sz val="12"/>
      <name val="Calibri"/>
      <family val="2"/>
    </font>
    <font>
      <vertAlign val="superscript"/>
      <sz val="12"/>
      <color rgb="FFFFFFFF"/>
      <name val="Calibri"/>
      <family val="2"/>
    </font>
    <font>
      <i/>
      <sz val="14"/>
      <name val="Calibri"/>
      <family val="2"/>
    </font>
    <font>
      <b/>
      <vertAlign val="superscript"/>
      <sz val="18"/>
      <color rgb="FF00B0F0"/>
      <name val="Calibri"/>
      <family val="2"/>
    </font>
    <font>
      <vertAlign val="superscript"/>
      <sz val="15"/>
      <color rgb="FF000000"/>
      <name val="Calibri"/>
      <family val="2"/>
    </font>
    <font>
      <b/>
      <vertAlign val="superscript"/>
      <sz val="14"/>
      <color theme="0"/>
      <name val="Calibri"/>
      <family val="2"/>
    </font>
    <font>
      <vertAlign val="superscript"/>
      <sz val="14"/>
      <name val="Calibri"/>
      <family val="2"/>
      <scheme val="minor"/>
    </font>
    <font>
      <b/>
      <i/>
      <sz val="14"/>
      <color rgb="FF000000"/>
      <name val="Calibri"/>
      <family val="2"/>
    </font>
    <font>
      <vertAlign val="superscript"/>
      <sz val="12"/>
      <color rgb="FF00B0F0"/>
      <name val="Calibri"/>
      <family val="2"/>
    </font>
    <font>
      <b/>
      <sz val="11"/>
      <color rgb="FFC00000"/>
      <name val="Calibri"/>
      <family val="2"/>
      <scheme val="minor"/>
    </font>
    <font>
      <sz val="10"/>
      <color rgb="FFC00000"/>
      <name val="Arial"/>
      <family val="2"/>
    </font>
    <font>
      <b/>
      <sz val="10"/>
      <color rgb="FFC00000"/>
      <name val="Arial"/>
      <family val="2"/>
    </font>
    <font>
      <b/>
      <sz val="9"/>
      <color rgb="FFC00000"/>
      <name val="Calibri"/>
      <family val="2"/>
    </font>
    <font>
      <b/>
      <i/>
      <sz val="9"/>
      <color rgb="FFC00000"/>
      <name val="Calibri"/>
      <family val="2"/>
    </font>
    <font>
      <vertAlign val="superscript"/>
      <sz val="14"/>
      <color rgb="FF000000"/>
      <name val="Calibri"/>
      <family val="2"/>
      <scheme val="minor"/>
    </font>
    <font>
      <sz val="16"/>
      <color theme="1"/>
      <name val="Arial"/>
      <family val="2"/>
    </font>
    <font>
      <b/>
      <sz val="15"/>
      <name val="Calibri"/>
      <family val="2"/>
      <scheme val="minor"/>
    </font>
    <font>
      <sz val="14"/>
      <color rgb="FF00B050"/>
      <name val="Calibri"/>
      <family val="2"/>
      <scheme val="minor"/>
    </font>
    <font>
      <sz val="8"/>
      <color rgb="FF00B050"/>
      <name val="Calibri"/>
      <family val="2"/>
    </font>
    <font>
      <sz val="10"/>
      <color rgb="FFFF0000"/>
      <name val="Calibri"/>
      <family val="2"/>
    </font>
    <font>
      <sz val="10"/>
      <color rgb="FF00B050"/>
      <name val="Arial"/>
      <family val="2"/>
    </font>
    <font>
      <sz val="14"/>
      <color rgb="FFFFFFFF"/>
      <name val="Calibri"/>
      <family val="2"/>
    </font>
    <font>
      <i/>
      <sz val="14"/>
      <color rgb="FF000000"/>
      <name val="Calibri"/>
      <family val="2"/>
      <scheme val="minor"/>
    </font>
    <font>
      <b/>
      <i/>
      <sz val="14"/>
      <name val="Calibri"/>
      <family val="2"/>
    </font>
    <font>
      <sz val="24"/>
      <color theme="1" tint="0.249977111117893"/>
      <name val="Calibri"/>
      <family val="2"/>
      <scheme val="minor"/>
    </font>
    <font>
      <sz val="24"/>
      <color rgb="FFFF0000"/>
      <name val="Calibri"/>
      <family val="2"/>
      <scheme val="minor"/>
    </font>
    <font>
      <sz val="14"/>
      <color rgb="FFFF0000"/>
      <name val="Calibri"/>
      <family val="2"/>
      <scheme val="minor"/>
    </font>
    <font>
      <b/>
      <vertAlign val="superscript"/>
      <sz val="14"/>
      <color rgb="FFFFFFFF"/>
      <name val="Calibri"/>
      <family val="2"/>
    </font>
    <font>
      <vertAlign val="superscript"/>
      <sz val="12"/>
      <color rgb="FF000000"/>
      <name val="Calibri"/>
      <family val="2"/>
    </font>
    <font>
      <sz val="13"/>
      <color theme="1"/>
      <name val="Arial"/>
      <family val="2"/>
    </font>
    <font>
      <sz val="15"/>
      <color rgb="FFC00000"/>
      <name val="Arial"/>
      <family val="2"/>
    </font>
    <font>
      <sz val="15"/>
      <name val="Calibri"/>
      <family val="2"/>
    </font>
    <font>
      <sz val="24"/>
      <color theme="0"/>
      <name val="Calibri"/>
      <family val="2"/>
      <scheme val="minor"/>
    </font>
    <font>
      <sz val="18"/>
      <color theme="0"/>
      <name val="Calibri"/>
      <family val="2"/>
      <scheme val="minor"/>
    </font>
  </fonts>
  <fills count="35">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D8D8D8"/>
        <bgColor indexed="64"/>
      </patternFill>
    </fill>
    <fill>
      <patternFill patternType="solid">
        <fgColor theme="0" tint="-0.499984740745262"/>
        <bgColor indexed="64"/>
      </patternFill>
    </fill>
    <fill>
      <patternFill patternType="solid">
        <fgColor rgb="FFDADADA"/>
        <bgColor indexed="64"/>
      </patternFill>
    </fill>
    <fill>
      <patternFill patternType="solid">
        <fgColor rgb="FFD9D9D9"/>
        <bgColor indexed="64"/>
      </patternFill>
    </fill>
    <fill>
      <patternFill patternType="solid">
        <fgColor rgb="FFFFFFFF"/>
        <bgColor indexed="64"/>
      </patternFill>
    </fill>
    <fill>
      <patternFill patternType="solid">
        <fgColor rgb="FF80808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theme="0" tint="-4.9989318521683403E-2"/>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style="thin">
        <color rgb="FF009AD8"/>
      </right>
      <top/>
      <bottom/>
      <diagonal/>
    </border>
    <border>
      <left/>
      <right style="thin">
        <color rgb="FF009AD8"/>
      </right>
      <top style="thin">
        <color rgb="FF009AD8"/>
      </top>
      <bottom style="thin">
        <color rgb="FF009AD8"/>
      </bottom>
      <diagonal/>
    </border>
    <border>
      <left/>
      <right/>
      <top/>
      <bottom style="thin">
        <color rgb="FF00B0F0"/>
      </bottom>
      <diagonal/>
    </border>
    <border>
      <left style="thin">
        <color rgb="FF009AD8"/>
      </left>
      <right/>
      <top/>
      <bottom/>
      <diagonal/>
    </border>
    <border>
      <left/>
      <right/>
      <top/>
      <bottom style="medium">
        <color rgb="FF000000"/>
      </bottom>
      <diagonal/>
    </border>
    <border>
      <left/>
      <right/>
      <top style="medium">
        <color rgb="FF000000"/>
      </top>
      <bottom style="thin">
        <color rgb="FF009AD8"/>
      </bottom>
      <diagonal/>
    </border>
    <border>
      <left/>
      <right/>
      <top style="medium">
        <color rgb="FF000000"/>
      </top>
      <bottom/>
      <diagonal/>
    </border>
    <border>
      <left/>
      <right style="thin">
        <color rgb="FF009AD8"/>
      </right>
      <top/>
      <bottom style="medium">
        <color rgb="FF000000"/>
      </bottom>
      <diagonal/>
    </border>
    <border>
      <left style="thin">
        <color rgb="FF009AD8"/>
      </left>
      <right/>
      <top/>
      <bottom style="medium">
        <color rgb="FF000000"/>
      </bottom>
      <diagonal/>
    </border>
    <border>
      <left/>
      <right style="thin">
        <color rgb="FF009AD8"/>
      </right>
      <top style="medium">
        <color rgb="FF000000"/>
      </top>
      <bottom/>
      <diagonal/>
    </border>
    <border>
      <left style="thin">
        <color rgb="FF009AD8"/>
      </left>
      <right/>
      <top style="medium">
        <color rgb="FF000000"/>
      </top>
      <bottom/>
      <diagonal/>
    </border>
    <border>
      <left/>
      <right style="thin">
        <color rgb="FF009AD8"/>
      </right>
      <top/>
      <bottom style="thin">
        <color rgb="FF009AD8"/>
      </bottom>
      <diagonal/>
    </border>
    <border>
      <left style="thin">
        <color rgb="FF009AD8"/>
      </left>
      <right/>
      <top/>
      <bottom style="thin">
        <color rgb="FF009AD8"/>
      </bottom>
      <diagonal/>
    </border>
    <border>
      <left style="thin">
        <color rgb="FF009AD8"/>
      </left>
      <right/>
      <top style="thin">
        <color rgb="FF009AD8"/>
      </top>
      <bottom style="thin">
        <color rgb="FF009AD8"/>
      </bottom>
      <diagonal/>
    </border>
    <border>
      <left/>
      <right style="thin">
        <color rgb="FF009AD8"/>
      </right>
      <top style="thin">
        <color rgb="FF009AD8"/>
      </top>
      <bottom/>
      <diagonal/>
    </border>
    <border>
      <left style="thin">
        <color rgb="FF009AD8"/>
      </left>
      <right/>
      <top style="thin">
        <color rgb="FF009AD8"/>
      </top>
      <bottom/>
      <diagonal/>
    </border>
    <border>
      <left/>
      <right/>
      <top style="thin">
        <color rgb="FF00B0F0"/>
      </top>
      <bottom/>
      <diagonal/>
    </border>
    <border>
      <left/>
      <right/>
      <top/>
      <bottom style="thin">
        <color rgb="FF000000"/>
      </bottom>
      <diagonal/>
    </border>
    <border>
      <left/>
      <right/>
      <top style="thin">
        <color rgb="FF000000"/>
      </top>
      <bottom style="medium">
        <color rgb="FF000000"/>
      </bottom>
      <diagonal/>
    </border>
    <border>
      <left/>
      <right style="medium">
        <color rgb="FFFFFFFF"/>
      </right>
      <top/>
      <bottom/>
      <diagonal/>
    </border>
    <border>
      <left style="medium">
        <color rgb="FFFFFFFF"/>
      </left>
      <right/>
      <top/>
      <bottom/>
      <diagonal/>
    </border>
    <border>
      <left/>
      <right style="medium">
        <color rgb="FFFFFFFF"/>
      </right>
      <top/>
      <bottom style="thin">
        <color rgb="FF000000"/>
      </bottom>
      <diagonal/>
    </border>
    <border>
      <left style="medium">
        <color rgb="FFFFFFFF"/>
      </left>
      <right/>
      <top/>
      <bottom style="thin">
        <color rgb="FF000000"/>
      </bottom>
      <diagonal/>
    </border>
    <border>
      <left/>
      <right style="medium">
        <color rgb="FFFFFFFF"/>
      </right>
      <top style="thin">
        <color rgb="FF000000"/>
      </top>
      <bottom style="medium">
        <color rgb="FF000000"/>
      </bottom>
      <diagonal/>
    </border>
    <border>
      <left style="medium">
        <color rgb="FFFFFFFF"/>
      </left>
      <right/>
      <top style="thin">
        <color rgb="FF000000"/>
      </top>
      <bottom style="medium">
        <color rgb="FF000000"/>
      </bottom>
      <diagonal/>
    </border>
    <border>
      <left/>
      <right style="medium">
        <color rgb="FFFFFFFF"/>
      </right>
      <top style="medium">
        <color rgb="FF000000"/>
      </top>
      <bottom/>
      <diagonal/>
    </border>
    <border>
      <left style="medium">
        <color rgb="FFFFFFFF"/>
      </left>
      <right/>
      <top style="medium">
        <color rgb="FF000000"/>
      </top>
      <bottom/>
      <diagonal/>
    </border>
    <border>
      <left style="thin">
        <color rgb="FFFFFFFF"/>
      </left>
      <right/>
      <top/>
      <bottom/>
      <diagonal/>
    </border>
    <border>
      <left/>
      <right style="thin">
        <color rgb="FFFFFFFF"/>
      </right>
      <top/>
      <bottom/>
      <diagonal/>
    </border>
    <border>
      <left/>
      <right/>
      <top/>
      <bottom style="medium">
        <color rgb="FF0D0D0D"/>
      </bottom>
      <diagonal/>
    </border>
    <border>
      <left/>
      <right/>
      <top style="medium">
        <color rgb="FF0D0D0D"/>
      </top>
      <bottom/>
      <diagonal/>
    </border>
    <border>
      <left/>
      <right/>
      <top/>
      <bottom style="medium">
        <color theme="1"/>
      </bottom>
      <diagonal/>
    </border>
    <border>
      <left style="thin">
        <color rgb="FFFFFFFF"/>
      </left>
      <right style="thin">
        <color rgb="FFFFFFFF"/>
      </right>
      <top/>
      <bottom style="medium">
        <color theme="1"/>
      </bottom>
      <diagonal/>
    </border>
    <border>
      <left style="thin">
        <color rgb="FFFFFFFF"/>
      </left>
      <right/>
      <top/>
      <bottom style="medium">
        <color theme="1"/>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top style="medium">
        <color rgb="FF000000"/>
      </top>
      <bottom style="thin">
        <color rgb="FF00B0F0"/>
      </bottom>
      <diagonal/>
    </border>
    <border>
      <left/>
      <right/>
      <top style="thin">
        <color rgb="FF00B0F0"/>
      </top>
      <bottom style="thin">
        <color rgb="FF00B0F0"/>
      </bottom>
      <diagonal/>
    </border>
    <border>
      <left/>
      <right style="thin">
        <color rgb="FFFFFFFF"/>
      </right>
      <top/>
      <bottom style="thin">
        <color rgb="FF00B0F0"/>
      </bottom>
      <diagonal/>
    </border>
    <border>
      <left style="thin">
        <color rgb="FFFFFFFF"/>
      </left>
      <right/>
      <top/>
      <bottom style="thin">
        <color rgb="FF00B0F0"/>
      </bottom>
      <diagonal/>
    </border>
    <border>
      <left/>
      <right/>
      <top style="medium">
        <color rgb="FF0D0D0D"/>
      </top>
      <bottom style="thin">
        <color rgb="FF00B0F0"/>
      </bottom>
      <diagonal/>
    </border>
    <border>
      <left style="thick">
        <color rgb="FFFFFFFF"/>
      </left>
      <right/>
      <top/>
      <bottom/>
      <diagonal/>
    </border>
    <border>
      <left style="thick">
        <color rgb="FFFFFFFF"/>
      </left>
      <right/>
      <top/>
      <bottom style="thin">
        <color rgb="FF00B0F0"/>
      </bottom>
      <diagonal/>
    </border>
    <border>
      <left style="thick">
        <color rgb="FFFFFFFF"/>
      </left>
      <right/>
      <top style="thin">
        <color rgb="FF00B0F0"/>
      </top>
      <bottom style="thin">
        <color rgb="FF00B0F0"/>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bottom style="medium">
        <color auto="1"/>
      </bottom>
      <diagonal/>
    </border>
    <border>
      <left/>
      <right style="thin">
        <color rgb="FFFFFFFF"/>
      </right>
      <top style="thin">
        <color rgb="FF00B0F0"/>
      </top>
      <bottom style="thin">
        <color rgb="FF00B0F0"/>
      </bottom>
      <diagonal/>
    </border>
    <border>
      <left style="thin">
        <color rgb="FFFFFFFF"/>
      </left>
      <right/>
      <top style="thin">
        <color rgb="FF00B0F0"/>
      </top>
      <bottom style="thin">
        <color rgb="FF00B0F0"/>
      </bottom>
      <diagonal/>
    </border>
  </borders>
  <cellStyleXfs count="162">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7" fillId="2" borderId="1" applyNumberFormat="0" applyAlignment="0" applyProtection="0"/>
    <xf numFmtId="0" fontId="18" fillId="15" borderId="2" applyNumberFormat="0" applyAlignment="0" applyProtection="0"/>
    <xf numFmtId="0" fontId="19" fillId="0" borderId="3" applyNumberFormat="0" applyFill="0" applyAlignment="0" applyProtection="0"/>
    <xf numFmtId="166" fontId="12" fillId="0" borderId="0" applyFont="0" applyFill="0" applyBorder="0" applyAlignment="0" applyProtection="0"/>
    <xf numFmtId="0" fontId="20" fillId="16" borderId="0" applyNumberFormat="0" applyBorder="0" applyAlignment="0" applyProtection="0"/>
    <xf numFmtId="164" fontId="11" fillId="0" borderId="0" applyFont="0" applyFill="0" applyBorder="0" applyAlignment="0" applyProtection="0"/>
    <xf numFmtId="165" fontId="11" fillId="0" borderId="0" applyFont="0" applyFill="0" applyBorder="0" applyAlignment="0" applyProtection="0"/>
    <xf numFmtId="0" fontId="13"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11" fillId="0" borderId="0"/>
    <xf numFmtId="0" fontId="11" fillId="0" borderId="0"/>
    <xf numFmtId="0" fontId="30" fillId="0" borderId="0"/>
    <xf numFmtId="0" fontId="11" fillId="0" borderId="0"/>
    <xf numFmtId="0" fontId="11" fillId="0" borderId="0"/>
    <xf numFmtId="0" fontId="21" fillId="0" borderId="0"/>
    <xf numFmtId="0" fontId="29" fillId="0" borderId="0"/>
    <xf numFmtId="0" fontId="30"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29"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29" fillId="0" borderId="0"/>
    <xf numFmtId="0" fontId="29" fillId="0" borderId="0"/>
    <xf numFmtId="37" fontId="12" fillId="0" borderId="0"/>
    <xf numFmtId="0" fontId="11" fillId="4" borderId="4" applyNumberFormat="0" applyFon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2" fillId="2" borderId="5"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12" fillId="0" borderId="0"/>
    <xf numFmtId="0" fontId="29" fillId="0" borderId="0"/>
    <xf numFmtId="0" fontId="39" fillId="0" borderId="0" applyNumberFormat="0" applyFill="0" applyBorder="0" applyAlignment="0" applyProtection="0">
      <alignment vertical="top"/>
      <protection locked="0"/>
    </xf>
    <xf numFmtId="0" fontId="40" fillId="19"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8" borderId="0" applyNumberFormat="0" applyBorder="0" applyAlignment="0" applyProtection="0"/>
    <xf numFmtId="0" fontId="40" fillId="21"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22" borderId="0" applyNumberFormat="0" applyBorder="0" applyAlignment="0" applyProtection="0"/>
    <xf numFmtId="0" fontId="40" fillId="3"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22" borderId="0" applyNumberFormat="0" applyBorder="0" applyAlignment="0" applyProtection="0"/>
    <xf numFmtId="0" fontId="41" fillId="3" borderId="0" applyNumberFormat="0" applyBorder="0" applyAlignment="0" applyProtection="0"/>
    <xf numFmtId="0" fontId="42" fillId="14" borderId="0" applyNumberFormat="0" applyBorder="0" applyAlignment="0" applyProtection="0"/>
    <xf numFmtId="0" fontId="43" fillId="19" borderId="1" applyNumberFormat="0" applyAlignment="0" applyProtection="0"/>
    <xf numFmtId="0" fontId="44" fillId="5" borderId="11" applyNumberFormat="0" applyAlignment="0" applyProtection="0"/>
    <xf numFmtId="0" fontId="45" fillId="0" borderId="3" applyNumberFormat="0" applyFill="0" applyAlignment="0" applyProtection="0"/>
    <xf numFmtId="0" fontId="46" fillId="0" borderId="0" applyNumberFormat="0" applyFill="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7" fillId="3" borderId="1" applyNumberFormat="0" applyAlignment="0" applyProtection="0"/>
    <xf numFmtId="0" fontId="48" fillId="16" borderId="0" applyNumberFormat="0" applyBorder="0" applyAlignment="0" applyProtection="0"/>
    <xf numFmtId="0" fontId="49" fillId="7" borderId="0" applyNumberFormat="0" applyBorder="0" applyAlignment="0" applyProtection="0"/>
    <xf numFmtId="0" fontId="11" fillId="4" borderId="4" applyNumberFormat="0" applyFont="0" applyAlignment="0" applyProtection="0"/>
    <xf numFmtId="0" fontId="50" fillId="19" borderId="12"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6" applyNumberFormat="0" applyFill="0" applyAlignment="0" applyProtection="0"/>
    <xf numFmtId="0" fontId="54" fillId="0" borderId="13" applyNumberFormat="0" applyFill="0" applyAlignment="0" applyProtection="0"/>
    <xf numFmtId="0" fontId="46" fillId="0" borderId="14" applyNumberFormat="0" applyFill="0" applyAlignment="0" applyProtection="0"/>
    <xf numFmtId="0" fontId="55" fillId="0" borderId="0" applyNumberFormat="0" applyFill="0" applyBorder="0" applyAlignment="0" applyProtection="0"/>
    <xf numFmtId="0" fontId="56" fillId="0" borderId="15" applyNumberFormat="0" applyFill="0" applyAlignment="0" applyProtection="0"/>
    <xf numFmtId="0" fontId="29" fillId="0" borderId="0"/>
    <xf numFmtId="0" fontId="11" fillId="0" borderId="0"/>
    <xf numFmtId="0" fontId="10" fillId="0" borderId="0"/>
    <xf numFmtId="9" fontId="29" fillId="0" borderId="0" applyFont="0" applyFill="0" applyBorder="0" applyAlignment="0" applyProtection="0"/>
    <xf numFmtId="9" fontId="58" fillId="0" borderId="0" applyFon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9" fontId="29" fillId="0" borderId="0" applyFon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0" fontId="9" fillId="0" borderId="0"/>
    <xf numFmtId="0" fontId="67" fillId="0" borderId="0" applyBorder="0">
      <alignment wrapText="1"/>
    </xf>
    <xf numFmtId="0" fontId="7" fillId="0" borderId="0"/>
    <xf numFmtId="9" fontId="7" fillId="0" borderId="0" applyFont="0" applyFill="0" applyBorder="0" applyAlignment="0" applyProtection="0"/>
  </cellStyleXfs>
  <cellXfs count="1219">
    <xf numFmtId="0" fontId="0" fillId="0" borderId="0" xfId="0"/>
    <xf numFmtId="0" fontId="31" fillId="0" borderId="0" xfId="44" applyFont="1"/>
    <xf numFmtId="167" fontId="31" fillId="0" borderId="0" xfId="0" applyNumberFormat="1" applyFont="1" applyAlignment="1">
      <alignment vertical="center"/>
    </xf>
    <xf numFmtId="168" fontId="31" fillId="0" borderId="0" xfId="0" applyNumberFormat="1" applyFont="1" applyAlignment="1">
      <alignment vertical="center"/>
    </xf>
    <xf numFmtId="0" fontId="31" fillId="0" borderId="0" xfId="47" applyFont="1"/>
    <xf numFmtId="0" fontId="31" fillId="0" borderId="0" xfId="38" applyFont="1"/>
    <xf numFmtId="0" fontId="37" fillId="0" borderId="0" xfId="67" applyFont="1"/>
    <xf numFmtId="0" fontId="57" fillId="17" borderId="0" xfId="0" applyFont="1" applyFill="1"/>
    <xf numFmtId="0" fontId="35" fillId="0" borderId="0" xfId="0" applyFont="1"/>
    <xf numFmtId="0" fontId="35" fillId="0" borderId="0" xfId="0" applyFont="1" applyAlignment="1">
      <alignment horizontal="right"/>
    </xf>
    <xf numFmtId="0" fontId="0" fillId="18" borderId="0" xfId="0" applyFill="1"/>
    <xf numFmtId="0" fontId="31" fillId="18" borderId="0" xfId="44" applyFont="1" applyFill="1"/>
    <xf numFmtId="0" fontId="31" fillId="18" borderId="0" xfId="44" applyFont="1" applyFill="1" applyAlignment="1">
      <alignment vertical="center"/>
    </xf>
    <xf numFmtId="0" fontId="31" fillId="0" borderId="0" xfId="44" applyFont="1" applyAlignment="1">
      <alignment vertical="center"/>
    </xf>
    <xf numFmtId="37" fontId="60" fillId="0" borderId="0" xfId="0" applyNumberFormat="1" applyFont="1" applyAlignment="1">
      <alignment horizontal="left" vertical="center" wrapText="1" indent="1"/>
    </xf>
    <xf numFmtId="0" fontId="62" fillId="17" borderId="0" xfId="0" applyFont="1" applyFill="1" applyAlignment="1">
      <alignment wrapText="1"/>
    </xf>
    <xf numFmtId="0" fontId="62" fillId="29" borderId="0" xfId="0" applyFont="1" applyFill="1" applyAlignment="1">
      <alignment wrapText="1"/>
    </xf>
    <xf numFmtId="0" fontId="59" fillId="18" borderId="0" xfId="44" applyFont="1" applyFill="1"/>
    <xf numFmtId="0" fontId="59" fillId="18" borderId="0" xfId="44" applyFont="1" applyFill="1" applyAlignment="1">
      <alignment vertical="center"/>
    </xf>
    <xf numFmtId="0" fontId="59" fillId="0" borderId="0" xfId="44" applyFont="1"/>
    <xf numFmtId="0" fontId="64" fillId="0" borderId="0" xfId="0" applyFont="1"/>
    <xf numFmtId="0" fontId="65" fillId="29" borderId="0" xfId="0" applyFont="1" applyFill="1" applyAlignment="1">
      <alignment horizontal="left" wrapText="1"/>
    </xf>
    <xf numFmtId="0" fontId="68" fillId="0" borderId="0" xfId="0" applyFont="1"/>
    <xf numFmtId="0" fontId="62" fillId="29" borderId="0" xfId="0" applyFont="1" applyFill="1" applyAlignment="1">
      <alignment vertical="top" wrapText="1"/>
    </xf>
    <xf numFmtId="0" fontId="69" fillId="29" borderId="0" xfId="0" applyFont="1" applyFill="1" applyAlignment="1">
      <alignment wrapText="1"/>
    </xf>
    <xf numFmtId="0" fontId="69" fillId="29" borderId="0" xfId="0" applyFont="1" applyFill="1" applyAlignment="1">
      <alignment vertical="center" wrapText="1"/>
    </xf>
    <xf numFmtId="0" fontId="71" fillId="0" borderId="0" xfId="0" applyFont="1"/>
    <xf numFmtId="0" fontId="70" fillId="29" borderId="0" xfId="0" applyFont="1" applyFill="1" applyAlignment="1">
      <alignment vertical="center" wrapText="1"/>
    </xf>
    <xf numFmtId="0" fontId="72" fillId="29" borderId="0" xfId="0" applyFont="1" applyFill="1" applyAlignment="1">
      <alignment wrapText="1"/>
    </xf>
    <xf numFmtId="0" fontId="62" fillId="29" borderId="0" xfId="56" applyFont="1" applyFill="1" applyAlignment="1">
      <alignment wrapText="1"/>
    </xf>
    <xf numFmtId="0" fontId="75" fillId="0" borderId="0" xfId="0" applyFont="1"/>
    <xf numFmtId="0" fontId="0" fillId="0" borderId="0" xfId="0" applyAlignment="1">
      <alignment horizontal="left"/>
    </xf>
    <xf numFmtId="0" fontId="61" fillId="0" borderId="0" xfId="0" applyFont="1"/>
    <xf numFmtId="167" fontId="59" fillId="0" borderId="0" xfId="0" applyNumberFormat="1" applyFont="1" applyAlignment="1">
      <alignment vertical="center"/>
    </xf>
    <xf numFmtId="0" fontId="77" fillId="0" borderId="0" xfId="67" applyFont="1"/>
    <xf numFmtId="0" fontId="79" fillId="29" borderId="16" xfId="0" applyFont="1" applyFill="1" applyBorder="1" applyAlignment="1">
      <alignment wrapText="1"/>
    </xf>
    <xf numFmtId="0" fontId="79" fillId="29" borderId="0" xfId="0" applyFont="1" applyFill="1" applyAlignment="1">
      <alignment wrapText="1"/>
    </xf>
    <xf numFmtId="0" fontId="79" fillId="29" borderId="0" xfId="0" applyFont="1" applyFill="1" applyAlignment="1">
      <alignment horizontal="left" wrapText="1" indent="2"/>
    </xf>
    <xf numFmtId="0" fontId="83" fillId="0" borderId="0" xfId="67" applyFont="1"/>
    <xf numFmtId="0" fontId="83" fillId="0" borderId="0" xfId="44" applyFont="1"/>
    <xf numFmtId="0" fontId="84" fillId="29" borderId="0" xfId="0" applyFont="1" applyFill="1" applyAlignment="1">
      <alignment wrapText="1"/>
    </xf>
    <xf numFmtId="0" fontId="77" fillId="0" borderId="0" xfId="44" applyFont="1"/>
    <xf numFmtId="171" fontId="79" fillId="29" borderId="0" xfId="0" applyNumberFormat="1" applyFont="1" applyFill="1" applyAlignment="1">
      <alignment vertical="center" wrapText="1"/>
    </xf>
    <xf numFmtId="171" fontId="80" fillId="29" borderId="0" xfId="0" applyNumberFormat="1" applyFont="1" applyFill="1" applyAlignment="1">
      <alignment horizontal="right" vertical="center" wrapText="1"/>
    </xf>
    <xf numFmtId="171" fontId="79" fillId="29" borderId="16" xfId="0" applyNumberFormat="1" applyFont="1" applyFill="1" applyBorder="1" applyAlignment="1">
      <alignment horizontal="right" vertical="center" wrapText="1"/>
    </xf>
    <xf numFmtId="171" fontId="79" fillId="29" borderId="0" xfId="0" applyNumberFormat="1" applyFont="1" applyFill="1" applyAlignment="1">
      <alignment horizontal="right" vertical="center" wrapText="1"/>
    </xf>
    <xf numFmtId="0" fontId="87" fillId="18" borderId="0" xfId="0" applyFont="1" applyFill="1"/>
    <xf numFmtId="181" fontId="79" fillId="29" borderId="0" xfId="0" applyNumberFormat="1" applyFont="1" applyFill="1" applyAlignment="1">
      <alignment vertical="center" wrapText="1"/>
    </xf>
    <xf numFmtId="171" fontId="79" fillId="29" borderId="23" xfId="0" applyNumberFormat="1" applyFont="1" applyFill="1" applyBorder="1" applyAlignment="1">
      <alignment horizontal="right" vertical="center" wrapText="1"/>
    </xf>
    <xf numFmtId="0" fontId="84" fillId="29" borderId="0" xfId="0" applyFont="1" applyFill="1" applyAlignment="1">
      <alignment vertical="center" wrapText="1"/>
    </xf>
    <xf numFmtId="0" fontId="91" fillId="0" borderId="0" xfId="0" applyFont="1"/>
    <xf numFmtId="0" fontId="79" fillId="29" borderId="17" xfId="0" applyFont="1" applyFill="1" applyBorder="1" applyAlignment="1">
      <alignment wrapText="1"/>
    </xf>
    <xf numFmtId="0" fontId="79" fillId="29" borderId="24" xfId="0" applyFont="1" applyFill="1" applyBorder="1" applyAlignment="1">
      <alignment wrapText="1"/>
    </xf>
    <xf numFmtId="0" fontId="79" fillId="29" borderId="26" xfId="0" applyFont="1" applyFill="1" applyBorder="1" applyAlignment="1">
      <alignment horizontal="center" vertical="center" wrapText="1"/>
    </xf>
    <xf numFmtId="0" fontId="79" fillId="29" borderId="17" xfId="0" applyFont="1" applyFill="1" applyBorder="1" applyAlignment="1">
      <alignment horizontal="center" vertical="center" wrapText="1"/>
    </xf>
    <xf numFmtId="0" fontId="79" fillId="29" borderId="28" xfId="0" applyFont="1" applyFill="1" applyBorder="1" applyAlignment="1">
      <alignment horizontal="center" vertical="center" wrapText="1"/>
    </xf>
    <xf numFmtId="0" fontId="79" fillId="29" borderId="31" xfId="0" applyFont="1" applyFill="1" applyBorder="1" applyAlignment="1">
      <alignment horizontal="center" vertical="center" wrapText="1"/>
    </xf>
    <xf numFmtId="0" fontId="94" fillId="29" borderId="0" xfId="0" applyFont="1" applyFill="1" applyAlignment="1">
      <alignment horizontal="left" vertical="center" wrapText="1" indent="2"/>
    </xf>
    <xf numFmtId="171" fontId="94" fillId="29" borderId="0" xfId="0" applyNumberFormat="1" applyFont="1" applyFill="1" applyAlignment="1">
      <alignment horizontal="right" vertical="center" wrapText="1"/>
    </xf>
    <xf numFmtId="181" fontId="94" fillId="29" borderId="0" xfId="0" applyNumberFormat="1" applyFont="1" applyFill="1" applyAlignment="1">
      <alignment horizontal="right" vertical="center" wrapText="1"/>
    </xf>
    <xf numFmtId="171" fontId="79" fillId="29" borderId="9" xfId="0" applyNumberFormat="1" applyFont="1" applyFill="1" applyBorder="1" applyAlignment="1">
      <alignment horizontal="right" vertical="center" wrapText="1"/>
    </xf>
    <xf numFmtId="171" fontId="79" fillId="27" borderId="0" xfId="0" applyNumberFormat="1" applyFont="1" applyFill="1" applyAlignment="1">
      <alignment horizontal="right" vertical="center" wrapText="1"/>
    </xf>
    <xf numFmtId="191" fontId="79" fillId="29" borderId="0" xfId="0" applyNumberFormat="1" applyFont="1" applyFill="1" applyAlignment="1">
      <alignment vertical="center" wrapText="1"/>
    </xf>
    <xf numFmtId="181" fontId="79" fillId="29" borderId="9" xfId="0" applyNumberFormat="1" applyFont="1" applyFill="1" applyBorder="1" applyAlignment="1">
      <alignment horizontal="right" vertical="center" wrapText="1"/>
    </xf>
    <xf numFmtId="179" fontId="79" fillId="27" borderId="23" xfId="0" applyNumberFormat="1" applyFont="1" applyFill="1" applyBorder="1" applyAlignment="1">
      <alignment horizontal="right" vertical="center" wrapText="1"/>
    </xf>
    <xf numFmtId="181" fontId="79" fillId="29" borderId="23" xfId="0" applyNumberFormat="1" applyFont="1" applyFill="1" applyBorder="1" applyAlignment="1">
      <alignment horizontal="right" vertical="center" wrapText="1"/>
    </xf>
    <xf numFmtId="181" fontId="79" fillId="29" borderId="0" xfId="0" applyNumberFormat="1" applyFont="1" applyFill="1" applyAlignment="1">
      <alignment horizontal="right" vertical="center" wrapText="1"/>
    </xf>
    <xf numFmtId="179" fontId="79" fillId="27" borderId="0" xfId="0" applyNumberFormat="1" applyFont="1" applyFill="1" applyAlignment="1">
      <alignment horizontal="right" vertical="center" wrapText="1"/>
    </xf>
    <xf numFmtId="181" fontId="79" fillId="29" borderId="0" xfId="0" applyNumberFormat="1" applyFont="1" applyFill="1" applyAlignment="1">
      <alignment horizontal="right" wrapText="1"/>
    </xf>
    <xf numFmtId="0" fontId="79" fillId="29" borderId="9" xfId="0" applyFont="1" applyFill="1" applyBorder="1" applyAlignment="1">
      <alignment horizontal="left" wrapText="1" indent="2"/>
    </xf>
    <xf numFmtId="181" fontId="79" fillId="29" borderId="16" xfId="0" applyNumberFormat="1" applyFont="1" applyFill="1" applyBorder="1" applyAlignment="1">
      <alignment horizontal="right" vertical="center" wrapText="1"/>
    </xf>
    <xf numFmtId="0" fontId="87" fillId="0" borderId="0" xfId="0" applyFont="1"/>
    <xf numFmtId="0" fontId="79" fillId="29" borderId="0" xfId="0" applyFont="1" applyFill="1" applyAlignment="1">
      <alignment horizontal="left" vertical="center" wrapText="1" indent="1"/>
    </xf>
    <xf numFmtId="0" fontId="79" fillId="29" borderId="9" xfId="0" applyFont="1" applyFill="1" applyBorder="1" applyAlignment="1">
      <alignment horizontal="left" vertical="center" wrapText="1" indent="2"/>
    </xf>
    <xf numFmtId="0" fontId="101" fillId="0" borderId="0" xfId="0" applyFont="1"/>
    <xf numFmtId="0" fontId="99" fillId="30" borderId="0" xfId="0" applyFont="1" applyFill="1" applyAlignment="1">
      <alignment wrapText="1"/>
    </xf>
    <xf numFmtId="0" fontId="77" fillId="0" borderId="0" xfId="38" applyFont="1"/>
    <xf numFmtId="0" fontId="63" fillId="26" borderId="0" xfId="0" applyFont="1" applyFill="1"/>
    <xf numFmtId="0" fontId="79" fillId="29" borderId="0" xfId="0" applyFont="1" applyFill="1" applyAlignment="1">
      <alignment horizontal="left" vertical="center" wrapText="1" indent="2"/>
    </xf>
    <xf numFmtId="0" fontId="37" fillId="0" borderId="0" xfId="67" applyFont="1" applyAlignment="1">
      <alignment horizontal="right"/>
    </xf>
    <xf numFmtId="167" fontId="31" fillId="0" borderId="0" xfId="0" applyNumberFormat="1" applyFont="1" applyAlignment="1">
      <alignment horizontal="right" vertical="center"/>
    </xf>
    <xf numFmtId="193" fontId="79" fillId="29" borderId="45" xfId="0" applyNumberFormat="1" applyFont="1" applyFill="1" applyBorder="1" applyAlignment="1">
      <alignment horizontal="right" wrapText="1" indent="1"/>
    </xf>
    <xf numFmtId="193" fontId="79" fillId="25" borderId="44" xfId="0" applyNumberFormat="1" applyFont="1" applyFill="1" applyBorder="1" applyAlignment="1">
      <alignment horizontal="right" wrapText="1" indent="1"/>
    </xf>
    <xf numFmtId="0" fontId="0" fillId="0" borderId="0" xfId="0" applyAlignment="1">
      <alignment horizontal="right"/>
    </xf>
    <xf numFmtId="168" fontId="31" fillId="0" borderId="0" xfId="0" applyNumberFormat="1" applyFont="1" applyAlignment="1">
      <alignment horizontal="right" vertical="center"/>
    </xf>
    <xf numFmtId="167" fontId="31" fillId="0" borderId="0" xfId="0" applyNumberFormat="1" applyFont="1" applyAlignment="1">
      <alignment horizontal="right"/>
    </xf>
    <xf numFmtId="193" fontId="94" fillId="29" borderId="0" xfId="0" applyNumberFormat="1" applyFont="1" applyFill="1" applyAlignment="1">
      <alignment horizontal="right" vertical="center" wrapText="1"/>
    </xf>
    <xf numFmtId="191" fontId="94" fillId="29" borderId="0" xfId="0" applyNumberFormat="1" applyFont="1" applyFill="1" applyAlignment="1">
      <alignment horizontal="right" vertical="center" wrapText="1"/>
    </xf>
    <xf numFmtId="193" fontId="79" fillId="29" borderId="0" xfId="0" applyNumberFormat="1" applyFont="1" applyFill="1" applyAlignment="1">
      <alignment wrapText="1"/>
    </xf>
    <xf numFmtId="191" fontId="79" fillId="29" borderId="0" xfId="0" applyNumberFormat="1" applyFont="1" applyFill="1" applyAlignment="1">
      <alignment wrapText="1"/>
    </xf>
    <xf numFmtId="193" fontId="79" fillId="29" borderId="16" xfId="0" applyNumberFormat="1" applyFont="1" applyFill="1" applyBorder="1" applyAlignment="1">
      <alignment wrapText="1"/>
    </xf>
    <xf numFmtId="191" fontId="79" fillId="29" borderId="16" xfId="0" applyNumberFormat="1" applyFont="1" applyFill="1" applyBorder="1" applyAlignment="1">
      <alignment wrapText="1"/>
    </xf>
    <xf numFmtId="0" fontId="79" fillId="29" borderId="9" xfId="0" applyFont="1" applyFill="1" applyBorder="1" applyAlignment="1">
      <alignment horizontal="left" wrapText="1" indent="3"/>
    </xf>
    <xf numFmtId="0" fontId="79" fillId="29" borderId="0" xfId="56" applyFont="1" applyFill="1" applyAlignment="1">
      <alignment wrapText="1"/>
    </xf>
    <xf numFmtId="0" fontId="94" fillId="29" borderId="16" xfId="0" applyFont="1" applyFill="1" applyBorder="1" applyAlignment="1">
      <alignment horizontal="right" wrapText="1"/>
    </xf>
    <xf numFmtId="167" fontId="77" fillId="0" borderId="0" xfId="0" applyNumberFormat="1" applyFont="1" applyAlignment="1">
      <alignment horizontal="right" vertical="center"/>
    </xf>
    <xf numFmtId="192" fontId="94" fillId="29" borderId="0" xfId="0" applyNumberFormat="1" applyFont="1" applyFill="1" applyAlignment="1">
      <alignment horizontal="right" vertical="center" wrapText="1"/>
    </xf>
    <xf numFmtId="0" fontId="106" fillId="18" borderId="0" xfId="0" applyFont="1" applyFill="1"/>
    <xf numFmtId="0" fontId="36" fillId="18" borderId="0" xfId="0" applyFont="1" applyFill="1" applyAlignment="1">
      <alignment horizontal="center"/>
    </xf>
    <xf numFmtId="0" fontId="36" fillId="18" borderId="0" xfId="0" quotePrefix="1" applyFont="1" applyFill="1" applyAlignment="1">
      <alignment horizontal="center"/>
    </xf>
    <xf numFmtId="0" fontId="38" fillId="18" borderId="0" xfId="0" applyFont="1" applyFill="1"/>
    <xf numFmtId="0" fontId="87" fillId="18" borderId="54" xfId="0" applyFont="1" applyFill="1" applyBorder="1"/>
    <xf numFmtId="0" fontId="87" fillId="18" borderId="55" xfId="0" applyFont="1" applyFill="1" applyBorder="1"/>
    <xf numFmtId="0" fontId="106" fillId="18" borderId="54" xfId="0" applyFont="1" applyFill="1" applyBorder="1"/>
    <xf numFmtId="0" fontId="106" fillId="18" borderId="55" xfId="0" applyFont="1" applyFill="1" applyBorder="1"/>
    <xf numFmtId="0" fontId="38" fillId="32" borderId="54" xfId="0" applyFont="1" applyFill="1" applyBorder="1"/>
    <xf numFmtId="0" fontId="38" fillId="18" borderId="54" xfId="0" applyFont="1" applyFill="1" applyBorder="1"/>
    <xf numFmtId="0" fontId="77" fillId="0" borderId="0" xfId="102" applyFont="1" applyFill="1" applyBorder="1" applyAlignment="1" applyProtection="1"/>
    <xf numFmtId="0" fontId="38" fillId="18" borderId="56" xfId="0" applyFont="1" applyFill="1" applyBorder="1"/>
    <xf numFmtId="0" fontId="111" fillId="18" borderId="57" xfId="0" applyFont="1" applyFill="1" applyBorder="1"/>
    <xf numFmtId="0" fontId="38" fillId="34" borderId="0" xfId="0" applyFont="1" applyFill="1"/>
    <xf numFmtId="0" fontId="113" fillId="34" borderId="0" xfId="0" applyFont="1" applyFill="1"/>
    <xf numFmtId="0" fontId="112" fillId="34" borderId="0" xfId="0" applyFont="1" applyFill="1"/>
    <xf numFmtId="0" fontId="63" fillId="34" borderId="0" xfId="102" applyFont="1" applyFill="1" applyAlignment="1" applyProtection="1"/>
    <xf numFmtId="0" fontId="77" fillId="0" borderId="0" xfId="102" applyFont="1" applyFill="1" applyBorder="1" applyAlignment="1" applyProtection="1">
      <alignment horizontal="left" indent="1"/>
    </xf>
    <xf numFmtId="0" fontId="117" fillId="0" borderId="0" xfId="102" applyFont="1" applyFill="1" applyBorder="1" applyAlignment="1" applyProtection="1"/>
    <xf numFmtId="0" fontId="57" fillId="32" borderId="0" xfId="0" applyFont="1" applyFill="1" applyAlignment="1">
      <alignment horizontal="left" indent="2"/>
    </xf>
    <xf numFmtId="0" fontId="37" fillId="0" borderId="0" xfId="67" applyFont="1" applyAlignment="1">
      <alignment horizontal="left" indent="2"/>
    </xf>
    <xf numFmtId="0" fontId="83" fillId="0" borderId="0" xfId="67" applyFont="1" applyAlignment="1">
      <alignment horizontal="right"/>
    </xf>
    <xf numFmtId="0" fontId="84" fillId="29" borderId="21" xfId="0" applyFont="1" applyFill="1" applyBorder="1" applyAlignment="1">
      <alignment horizontal="left" wrapText="1" indent="2"/>
    </xf>
    <xf numFmtId="0" fontId="79" fillId="29" borderId="16" xfId="0" applyFont="1" applyFill="1" applyBorder="1" applyAlignment="1">
      <alignment horizontal="left" wrapText="1" indent="3"/>
    </xf>
    <xf numFmtId="0" fontId="79" fillId="29" borderId="0" xfId="0" applyFont="1" applyFill="1" applyAlignment="1">
      <alignment horizontal="left" wrapText="1" indent="3"/>
    </xf>
    <xf numFmtId="0" fontId="31" fillId="0" borderId="0" xfId="44" applyFont="1" applyAlignment="1">
      <alignment horizontal="left" indent="2"/>
    </xf>
    <xf numFmtId="0" fontId="120" fillId="18" borderId="0" xfId="0" applyFont="1" applyFill="1"/>
    <xf numFmtId="0" fontId="78" fillId="32" borderId="0" xfId="0" applyFont="1" applyFill="1" applyAlignment="1">
      <alignment horizontal="left" wrapText="1" indent="2"/>
    </xf>
    <xf numFmtId="0" fontId="78" fillId="32" borderId="0" xfId="0" applyFont="1" applyFill="1" applyAlignment="1">
      <alignment horizontal="left" vertical="center" wrapText="1" indent="2"/>
    </xf>
    <xf numFmtId="0" fontId="110" fillId="18" borderId="55" xfId="0" applyFont="1" applyFill="1" applyBorder="1"/>
    <xf numFmtId="0" fontId="38" fillId="18" borderId="55" xfId="0" applyFont="1" applyFill="1" applyBorder="1" applyAlignment="1">
      <alignment horizontal="left" indent="1"/>
    </xf>
    <xf numFmtId="0" fontId="112" fillId="18" borderId="55" xfId="0" applyFont="1" applyFill="1" applyBorder="1" applyAlignment="1">
      <alignment horizontal="left" indent="1"/>
    </xf>
    <xf numFmtId="0" fontId="112" fillId="18" borderId="55" xfId="0" applyFont="1" applyFill="1" applyBorder="1"/>
    <xf numFmtId="0" fontId="112" fillId="18" borderId="58" xfId="0" applyFont="1" applyFill="1" applyBorder="1"/>
    <xf numFmtId="0" fontId="98" fillId="29" borderId="22" xfId="0" applyFont="1" applyFill="1" applyBorder="1" applyAlignment="1">
      <alignment horizontal="left" wrapText="1" indent="2"/>
    </xf>
    <xf numFmtId="0" fontId="98" fillId="29" borderId="10" xfId="0" applyFont="1" applyFill="1" applyBorder="1" applyAlignment="1">
      <alignment horizontal="left" wrapText="1" indent="2"/>
    </xf>
    <xf numFmtId="0" fontId="78" fillId="32" borderId="0" xfId="0" applyFont="1" applyFill="1" applyAlignment="1">
      <alignment wrapText="1"/>
    </xf>
    <xf numFmtId="0" fontId="62" fillId="32" borderId="0" xfId="0" applyFont="1" applyFill="1" applyAlignment="1">
      <alignment wrapText="1"/>
    </xf>
    <xf numFmtId="0" fontId="98" fillId="29" borderId="18" xfId="0" applyFont="1" applyFill="1" applyBorder="1" applyAlignment="1">
      <alignment horizontal="center" vertical="center" wrapText="1"/>
    </xf>
    <xf numFmtId="0" fontId="61" fillId="32" borderId="0" xfId="0" applyFont="1" applyFill="1"/>
    <xf numFmtId="0" fontId="79" fillId="32" borderId="0" xfId="0" applyFont="1" applyFill="1" applyAlignment="1">
      <alignment wrapText="1"/>
    </xf>
    <xf numFmtId="0" fontId="66" fillId="32" borderId="0" xfId="0" applyFont="1" applyFill="1" applyAlignment="1">
      <alignment wrapText="1"/>
    </xf>
    <xf numFmtId="0" fontId="125" fillId="32" borderId="0" xfId="0" applyFont="1" applyFill="1" applyAlignment="1">
      <alignment wrapText="1"/>
    </xf>
    <xf numFmtId="0" fontId="125" fillId="32" borderId="0" xfId="0" applyFont="1" applyFill="1" applyAlignment="1">
      <alignment horizontal="center" vertical="center" wrapText="1"/>
    </xf>
    <xf numFmtId="171" fontId="98" fillId="29" borderId="10" xfId="0" applyNumberFormat="1" applyFont="1" applyFill="1" applyBorder="1" applyAlignment="1">
      <alignment horizontal="right" vertical="center" wrapText="1"/>
    </xf>
    <xf numFmtId="181" fontId="98" fillId="29" borderId="10" xfId="0" applyNumberFormat="1" applyFont="1" applyFill="1" applyBorder="1" applyAlignment="1">
      <alignment horizontal="right" vertical="center" wrapText="1"/>
    </xf>
    <xf numFmtId="179" fontId="98" fillId="27" borderId="9" xfId="0" applyNumberFormat="1" applyFont="1" applyFill="1" applyBorder="1" applyAlignment="1">
      <alignment horizontal="right" vertical="center" wrapText="1"/>
    </xf>
    <xf numFmtId="179" fontId="78" fillId="32" borderId="0" xfId="0" applyNumberFormat="1" applyFont="1" applyFill="1" applyAlignment="1">
      <alignment horizontal="right" vertical="center" wrapText="1"/>
    </xf>
    <xf numFmtId="0" fontId="62" fillId="32" borderId="0" xfId="0" applyFont="1" applyFill="1" applyAlignment="1">
      <alignment vertical="center" wrapText="1"/>
    </xf>
    <xf numFmtId="171" fontId="78" fillId="32" borderId="16" xfId="0" applyNumberFormat="1" applyFont="1" applyFill="1" applyBorder="1" applyAlignment="1">
      <alignment horizontal="right" vertical="center" wrapText="1"/>
    </xf>
    <xf numFmtId="181" fontId="78" fillId="32" borderId="16" xfId="0" applyNumberFormat="1" applyFont="1" applyFill="1" applyBorder="1" applyAlignment="1">
      <alignment horizontal="right" vertical="center" wrapText="1"/>
    </xf>
    <xf numFmtId="0" fontId="128" fillId="0" borderId="0" xfId="44" applyFont="1"/>
    <xf numFmtId="193" fontId="78" fillId="32" borderId="45" xfId="0" applyNumberFormat="1" applyFont="1" applyFill="1" applyBorder="1" applyAlignment="1">
      <alignment horizontal="right" wrapText="1" indent="1"/>
    </xf>
    <xf numFmtId="193" fontId="78" fillId="32" borderId="44" xfId="0" applyNumberFormat="1" applyFont="1" applyFill="1" applyBorder="1" applyAlignment="1">
      <alignment horizontal="right" wrapText="1" indent="1"/>
    </xf>
    <xf numFmtId="0" fontId="103" fillId="32" borderId="0" xfId="0" applyFont="1" applyFill="1" applyAlignment="1">
      <alignment horizontal="right" vertical="center" wrapText="1"/>
    </xf>
    <xf numFmtId="0" fontId="103" fillId="32" borderId="47" xfId="0" applyFont="1" applyFill="1" applyBorder="1" applyAlignment="1">
      <alignment horizontal="right" vertical="center" wrapText="1"/>
    </xf>
    <xf numFmtId="0" fontId="70" fillId="32" borderId="0" xfId="0" applyFont="1" applyFill="1" applyAlignment="1">
      <alignment vertical="center" wrapText="1"/>
    </xf>
    <xf numFmtId="0" fontId="78" fillId="32" borderId="0" xfId="0" applyFont="1" applyFill="1" applyAlignment="1">
      <alignment horizontal="right" wrapText="1"/>
    </xf>
    <xf numFmtId="0" fontId="62" fillId="32" borderId="0" xfId="56" applyFont="1" applyFill="1" applyAlignment="1">
      <alignment wrapText="1"/>
    </xf>
    <xf numFmtId="0" fontId="103" fillId="32" borderId="23" xfId="0" applyFont="1" applyFill="1" applyBorder="1" applyAlignment="1">
      <alignment horizontal="right" vertical="center" wrapText="1"/>
    </xf>
    <xf numFmtId="0" fontId="73" fillId="32" borderId="0" xfId="0" applyFont="1" applyFill="1" applyAlignment="1">
      <alignment wrapText="1"/>
    </xf>
    <xf numFmtId="0" fontId="73" fillId="32" borderId="0" xfId="0" applyFont="1" applyFill="1" applyAlignment="1">
      <alignment horizontal="right" wrapText="1"/>
    </xf>
    <xf numFmtId="0" fontId="94" fillId="32" borderId="0" xfId="0" applyFont="1" applyFill="1" applyAlignment="1">
      <alignment horizontal="right" wrapText="1"/>
    </xf>
    <xf numFmtId="0" fontId="74" fillId="32" borderId="0" xfId="0" applyFont="1" applyFill="1" applyAlignment="1">
      <alignment wrapText="1"/>
    </xf>
    <xf numFmtId="0" fontId="79" fillId="29" borderId="23" xfId="0" applyFont="1" applyFill="1" applyBorder="1" applyAlignment="1">
      <alignment horizontal="left" wrapText="1" indent="2"/>
    </xf>
    <xf numFmtId="0" fontId="78" fillId="32" borderId="10" xfId="0" applyFont="1" applyFill="1" applyBorder="1" applyAlignment="1">
      <alignment horizontal="left" wrapText="1" indent="2"/>
    </xf>
    <xf numFmtId="0" fontId="79" fillId="29" borderId="23" xfId="0" applyFont="1" applyFill="1" applyBorder="1" applyAlignment="1">
      <alignment horizontal="left" wrapText="1" indent="3"/>
    </xf>
    <xf numFmtId="0" fontId="89" fillId="29" borderId="0" xfId="0" applyFont="1" applyFill="1" applyAlignment="1">
      <alignment horizontal="left" wrapText="1" indent="2"/>
    </xf>
    <xf numFmtId="0" fontId="79" fillId="29" borderId="23" xfId="0" applyFont="1" applyFill="1" applyBorder="1" applyAlignment="1">
      <alignment horizontal="left" vertical="center" wrapText="1" indent="2"/>
    </xf>
    <xf numFmtId="0" fontId="98" fillId="29" borderId="10" xfId="0" applyFont="1" applyFill="1" applyBorder="1" applyAlignment="1">
      <alignment horizontal="left" vertical="center" wrapText="1" indent="2"/>
    </xf>
    <xf numFmtId="0" fontId="78" fillId="32" borderId="16" xfId="0" applyFont="1" applyFill="1" applyBorder="1" applyAlignment="1">
      <alignment horizontal="left" vertical="center" wrapText="1" indent="2"/>
    </xf>
    <xf numFmtId="0" fontId="79" fillId="29" borderId="23" xfId="0" applyFont="1" applyFill="1" applyBorder="1" applyAlignment="1">
      <alignment horizontal="left" vertical="center" wrapText="1" indent="3"/>
    </xf>
    <xf numFmtId="0" fontId="79" fillId="29" borderId="0" xfId="0" applyFont="1" applyFill="1" applyAlignment="1">
      <alignment horizontal="left" vertical="center" wrapText="1" indent="3"/>
    </xf>
    <xf numFmtId="0" fontId="79" fillId="29" borderId="9" xfId="0" applyFont="1" applyFill="1" applyBorder="1" applyAlignment="1">
      <alignment horizontal="left" vertical="center" wrapText="1" indent="3"/>
    </xf>
    <xf numFmtId="0" fontId="79" fillId="29" borderId="16" xfId="0" applyFont="1" applyFill="1" applyBorder="1" applyAlignment="1">
      <alignment horizontal="left" vertical="center" wrapText="1" indent="3"/>
    </xf>
    <xf numFmtId="0" fontId="124" fillId="29" borderId="16" xfId="0" applyFont="1" applyFill="1" applyBorder="1" applyAlignment="1">
      <alignment horizontal="left" vertical="center" wrapText="1" indent="2"/>
    </xf>
    <xf numFmtId="0" fontId="94" fillId="29" borderId="23" xfId="0" applyFont="1" applyFill="1" applyBorder="1" applyAlignment="1">
      <alignment horizontal="left" vertical="center" wrapText="1" indent="2"/>
    </xf>
    <xf numFmtId="0" fontId="94" fillId="29" borderId="0" xfId="0" applyFont="1" applyFill="1" applyAlignment="1">
      <alignment horizontal="left" vertical="center" wrapText="1" indent="3"/>
    </xf>
    <xf numFmtId="0" fontId="94" fillId="29" borderId="0" xfId="0" applyFont="1" applyFill="1" applyAlignment="1">
      <alignment horizontal="left" vertical="center" wrapText="1" indent="4"/>
    </xf>
    <xf numFmtId="0" fontId="94" fillId="29" borderId="9" xfId="0" applyFont="1" applyFill="1" applyBorder="1" applyAlignment="1">
      <alignment horizontal="left" vertical="center" wrapText="1" indent="4"/>
    </xf>
    <xf numFmtId="0" fontId="98" fillId="29" borderId="16" xfId="0" applyFont="1" applyFill="1" applyBorder="1" applyAlignment="1">
      <alignment horizontal="left" vertical="center" wrapText="1" indent="2"/>
    </xf>
    <xf numFmtId="0" fontId="98" fillId="29" borderId="23" xfId="0" applyFont="1" applyFill="1" applyBorder="1" applyAlignment="1">
      <alignment horizontal="left" vertical="center" wrapText="1" indent="2"/>
    </xf>
    <xf numFmtId="0" fontId="98" fillId="29" borderId="16" xfId="0" applyFont="1" applyFill="1" applyBorder="1" applyAlignment="1">
      <alignment horizontal="left" wrapText="1" indent="2"/>
    </xf>
    <xf numFmtId="0" fontId="84" fillId="29" borderId="48" xfId="0" applyFont="1" applyFill="1" applyBorder="1" applyAlignment="1">
      <alignment horizontal="left" wrapText="1" indent="2"/>
    </xf>
    <xf numFmtId="0" fontId="98" fillId="29" borderId="19" xfId="0" applyFont="1" applyFill="1" applyBorder="1" applyAlignment="1">
      <alignment horizontal="left" vertical="center" wrapText="1" indent="2"/>
    </xf>
    <xf numFmtId="0" fontId="79" fillId="29" borderId="33" xfId="0" applyFont="1" applyFill="1" applyBorder="1" applyAlignment="1">
      <alignment horizontal="left" vertical="center" wrapText="1" indent="2"/>
    </xf>
    <xf numFmtId="0" fontId="79" fillId="29" borderId="19" xfId="0" applyFont="1" applyFill="1" applyBorder="1" applyAlignment="1">
      <alignment horizontal="left" vertical="center" wrapText="1" indent="2"/>
    </xf>
    <xf numFmtId="0" fontId="98" fillId="29" borderId="0" xfId="0" applyFont="1" applyFill="1" applyAlignment="1">
      <alignment horizontal="left" vertical="center" wrapText="1" indent="2"/>
    </xf>
    <xf numFmtId="0" fontId="62" fillId="32" borderId="0" xfId="0" applyFont="1" applyFill="1" applyAlignment="1">
      <alignment horizontal="left" wrapText="1" indent="2"/>
    </xf>
    <xf numFmtId="0" fontId="79" fillId="29" borderId="0" xfId="0" applyFont="1" applyFill="1" applyAlignment="1">
      <alignment horizontal="left" wrapText="1" indent="4"/>
    </xf>
    <xf numFmtId="0" fontId="126" fillId="0" borderId="0" xfId="38" applyFont="1" applyAlignment="1">
      <alignment horizontal="left" indent="2"/>
    </xf>
    <xf numFmtId="37" fontId="126" fillId="0" borderId="0" xfId="74" applyFont="1" applyAlignment="1">
      <alignment horizontal="left" indent="2"/>
    </xf>
    <xf numFmtId="0" fontId="78" fillId="30" borderId="0" xfId="0" applyFont="1" applyFill="1" applyAlignment="1">
      <alignment horizontal="left" vertical="center" wrapText="1" indent="2"/>
    </xf>
    <xf numFmtId="0" fontId="79" fillId="29" borderId="0" xfId="0" applyFont="1" applyFill="1" applyAlignment="1">
      <alignment horizontal="left" vertical="center" wrapText="1" indent="4"/>
    </xf>
    <xf numFmtId="0" fontId="103" fillId="32" borderId="47" xfId="0" applyFont="1" applyFill="1" applyBorder="1" applyAlignment="1">
      <alignment horizontal="left" vertical="center" wrapText="1" indent="2"/>
    </xf>
    <xf numFmtId="0" fontId="103" fillId="32" borderId="0" xfId="0" applyFont="1" applyFill="1" applyAlignment="1">
      <alignment horizontal="left" vertical="center" wrapText="1" indent="2"/>
    </xf>
    <xf numFmtId="0" fontId="124" fillId="29" borderId="19" xfId="0" applyFont="1" applyFill="1" applyBorder="1" applyAlignment="1">
      <alignment horizontal="left" vertical="center" wrapText="1" indent="2"/>
    </xf>
    <xf numFmtId="0" fontId="84" fillId="29" borderId="46" xfId="56" applyFont="1" applyFill="1" applyBorder="1" applyAlignment="1">
      <alignment horizontal="left" wrapText="1" indent="2"/>
    </xf>
    <xf numFmtId="0" fontId="79" fillId="29" borderId="0" xfId="56" applyFont="1" applyFill="1" applyAlignment="1">
      <alignment horizontal="left" wrapText="1" indent="2"/>
    </xf>
    <xf numFmtId="0" fontId="105" fillId="32" borderId="0" xfId="0" applyFont="1" applyFill="1" applyAlignment="1">
      <alignment horizontal="left" wrapText="1" indent="2"/>
    </xf>
    <xf numFmtId="0" fontId="94" fillId="29" borderId="0" xfId="0" applyFont="1" applyFill="1" applyAlignment="1">
      <alignment horizontal="left" wrapText="1" indent="2"/>
    </xf>
    <xf numFmtId="0" fontId="94" fillId="29" borderId="9" xfId="0" applyFont="1" applyFill="1" applyBorder="1" applyAlignment="1">
      <alignment horizontal="left" wrapText="1" indent="2"/>
    </xf>
    <xf numFmtId="0" fontId="94" fillId="29" borderId="16" xfId="0" applyFont="1" applyFill="1" applyBorder="1" applyAlignment="1">
      <alignment horizontal="left" wrapText="1" indent="2"/>
    </xf>
    <xf numFmtId="0" fontId="35" fillId="0" borderId="0" xfId="0" applyFont="1" applyAlignment="1">
      <alignment horizontal="left" indent="2"/>
    </xf>
    <xf numFmtId="171" fontId="86" fillId="18" borderId="0" xfId="0" applyNumberFormat="1" applyFont="1" applyFill="1" applyAlignment="1">
      <alignment wrapText="1"/>
    </xf>
    <xf numFmtId="0" fontId="76" fillId="32" borderId="0" xfId="0" applyFont="1" applyFill="1" applyAlignment="1">
      <alignment horizontal="left" wrapText="1" indent="2"/>
    </xf>
    <xf numFmtId="0" fontId="119" fillId="0" borderId="0" xfId="44" applyFont="1" applyAlignment="1">
      <alignment horizontal="left" wrapText="1" indent="2"/>
    </xf>
    <xf numFmtId="0" fontId="119" fillId="0" borderId="0" xfId="44" applyFont="1" applyAlignment="1">
      <alignment wrapText="1"/>
    </xf>
    <xf numFmtId="0" fontId="76" fillId="32" borderId="0" xfId="0" applyFont="1" applyFill="1" applyAlignment="1">
      <alignment horizontal="left" vertical="center" wrapText="1" indent="2"/>
    </xf>
    <xf numFmtId="0" fontId="76" fillId="32" borderId="0" xfId="0" applyFont="1" applyFill="1" applyAlignment="1">
      <alignment vertical="center" wrapText="1"/>
    </xf>
    <xf numFmtId="0" fontId="76" fillId="32" borderId="0" xfId="0" applyFont="1" applyFill="1" applyAlignment="1">
      <alignment horizontal="right" vertical="center" wrapText="1"/>
    </xf>
    <xf numFmtId="0" fontId="79" fillId="29" borderId="19" xfId="0" applyFont="1" applyFill="1" applyBorder="1" applyAlignment="1">
      <alignment horizontal="left" wrapText="1" indent="2"/>
    </xf>
    <xf numFmtId="171" fontId="80" fillId="29" borderId="19" xfId="0" applyNumberFormat="1" applyFont="1" applyFill="1" applyBorder="1" applyAlignment="1">
      <alignment horizontal="right" vertical="center" wrapText="1"/>
    </xf>
    <xf numFmtId="0" fontId="98" fillId="18" borderId="49" xfId="0" applyFont="1" applyFill="1" applyBorder="1" applyAlignment="1">
      <alignment horizontal="center" vertical="center" wrapText="1"/>
    </xf>
    <xf numFmtId="0" fontId="98" fillId="18" borderId="50" xfId="0" applyFont="1" applyFill="1" applyBorder="1" applyAlignment="1">
      <alignment horizontal="center" vertical="center" wrapText="1"/>
    </xf>
    <xf numFmtId="0" fontId="98" fillId="29" borderId="59" xfId="0" applyFont="1" applyFill="1" applyBorder="1" applyAlignment="1">
      <alignment horizontal="left" wrapText="1" indent="2"/>
    </xf>
    <xf numFmtId="0" fontId="79" fillId="29" borderId="19" xfId="0" applyFont="1" applyFill="1" applyBorder="1" applyAlignment="1">
      <alignment horizontal="left" wrapText="1" indent="3"/>
    </xf>
    <xf numFmtId="0" fontId="98" fillId="29" borderId="60" xfId="0" applyFont="1" applyFill="1" applyBorder="1" applyAlignment="1">
      <alignment horizontal="left" wrapText="1" indent="2"/>
    </xf>
    <xf numFmtId="0" fontId="98" fillId="29" borderId="60" xfId="0" applyFont="1" applyFill="1" applyBorder="1" applyAlignment="1">
      <alignment horizontal="left" vertical="center" wrapText="1" indent="2"/>
    </xf>
    <xf numFmtId="0" fontId="79" fillId="29" borderId="19" xfId="0" applyFont="1" applyFill="1" applyBorder="1" applyAlignment="1">
      <alignment horizontal="left" vertical="center" wrapText="1" indent="4"/>
    </xf>
    <xf numFmtId="0" fontId="98" fillId="29" borderId="59" xfId="0" applyFont="1" applyFill="1" applyBorder="1" applyAlignment="1">
      <alignment horizontal="left" vertical="center" wrapText="1" indent="2"/>
    </xf>
    <xf numFmtId="0" fontId="79" fillId="29" borderId="19" xfId="0" applyFont="1" applyFill="1" applyBorder="1" applyAlignment="1">
      <alignment horizontal="left" vertical="center" wrapText="1" indent="3"/>
    </xf>
    <xf numFmtId="193" fontId="79" fillId="25" borderId="44" xfId="0" applyNumberFormat="1" applyFont="1" applyFill="1" applyBorder="1" applyAlignment="1">
      <alignment horizontal="right" vertical="center" wrapText="1" indent="1"/>
    </xf>
    <xf numFmtId="193" fontId="98" fillId="25" borderId="62" xfId="0" applyNumberFormat="1" applyFont="1" applyFill="1" applyBorder="1" applyAlignment="1">
      <alignment horizontal="right" wrapText="1" indent="1"/>
    </xf>
    <xf numFmtId="193" fontId="79" fillId="25" borderId="62" xfId="0" applyNumberFormat="1" applyFont="1" applyFill="1" applyBorder="1" applyAlignment="1">
      <alignment horizontal="right" wrapText="1" indent="1"/>
    </xf>
    <xf numFmtId="0" fontId="98" fillId="29" borderId="19" xfId="0" applyFont="1" applyFill="1" applyBorder="1" applyAlignment="1">
      <alignment horizontal="left" wrapText="1" indent="2"/>
    </xf>
    <xf numFmtId="193" fontId="124" fillId="29" borderId="19" xfId="0" applyNumberFormat="1" applyFont="1" applyFill="1" applyBorder="1" applyAlignment="1">
      <alignment horizontal="right" vertical="center" wrapText="1"/>
    </xf>
    <xf numFmtId="191" fontId="124" fillId="29" borderId="19" xfId="0" applyNumberFormat="1" applyFont="1" applyFill="1" applyBorder="1" applyAlignment="1">
      <alignment horizontal="right" vertical="center" wrapText="1"/>
    </xf>
    <xf numFmtId="0" fontId="94" fillId="29" borderId="19" xfId="0" applyFont="1" applyFill="1" applyBorder="1" applyAlignment="1">
      <alignment horizontal="left" vertical="center" wrapText="1" indent="2"/>
    </xf>
    <xf numFmtId="193" fontId="94" fillId="29" borderId="19" xfId="0" applyNumberFormat="1" applyFont="1" applyFill="1" applyBorder="1" applyAlignment="1">
      <alignment horizontal="right" vertical="center" wrapText="1"/>
    </xf>
    <xf numFmtId="191" fontId="94" fillId="29" borderId="19" xfId="0" applyNumberFormat="1" applyFont="1" applyFill="1" applyBorder="1" applyAlignment="1">
      <alignment horizontal="right" vertical="center" wrapText="1"/>
    </xf>
    <xf numFmtId="0" fontId="94" fillId="29" borderId="19" xfId="0" applyFont="1" applyFill="1" applyBorder="1" applyAlignment="1">
      <alignment horizontal="left" vertical="center" wrapText="1" indent="1"/>
    </xf>
    <xf numFmtId="0" fontId="98" fillId="29" borderId="19" xfId="0" applyFont="1" applyFill="1" applyBorder="1" applyAlignment="1">
      <alignment horizontal="left" wrapText="1" indent="3"/>
    </xf>
    <xf numFmtId="191" fontId="98" fillId="29" borderId="19" xfId="0" applyNumberFormat="1" applyFont="1" applyFill="1" applyBorder="1" applyAlignment="1">
      <alignment wrapText="1"/>
    </xf>
    <xf numFmtId="0" fontId="79" fillId="29" borderId="19" xfId="0" applyFont="1" applyFill="1" applyBorder="1" applyAlignment="1">
      <alignment horizontal="left" wrapText="1" indent="5"/>
    </xf>
    <xf numFmtId="191" fontId="79" fillId="29" borderId="19" xfId="0" applyNumberFormat="1" applyFont="1" applyFill="1" applyBorder="1" applyAlignment="1">
      <alignment wrapText="1"/>
    </xf>
    <xf numFmtId="0" fontId="84" fillId="29" borderId="19" xfId="0" applyFont="1" applyFill="1" applyBorder="1" applyAlignment="1">
      <alignment horizontal="left" wrapText="1" indent="2"/>
    </xf>
    <xf numFmtId="191" fontId="84" fillId="29" borderId="19" xfId="0" applyNumberFormat="1" applyFont="1" applyFill="1" applyBorder="1" applyAlignment="1">
      <alignment wrapText="1"/>
    </xf>
    <xf numFmtId="191" fontId="79" fillId="29" borderId="19" xfId="0" applyNumberFormat="1" applyFont="1" applyFill="1" applyBorder="1" applyAlignment="1">
      <alignment vertical="center" wrapText="1"/>
    </xf>
    <xf numFmtId="191" fontId="98" fillId="29" borderId="19" xfId="0" applyNumberFormat="1" applyFont="1" applyFill="1" applyBorder="1" applyAlignment="1">
      <alignment vertical="center" wrapText="1"/>
    </xf>
    <xf numFmtId="0" fontId="98" fillId="29" borderId="63" xfId="56" applyFont="1" applyFill="1" applyBorder="1" applyAlignment="1">
      <alignment horizontal="left" wrapText="1" indent="2"/>
    </xf>
    <xf numFmtId="0" fontId="79" fillId="29" borderId="19" xfId="56" applyFont="1" applyFill="1" applyBorder="1" applyAlignment="1">
      <alignment horizontal="left" wrapText="1" indent="2"/>
    </xf>
    <xf numFmtId="0" fontId="98" fillId="29" borderId="19" xfId="56" applyFont="1" applyFill="1" applyBorder="1" applyAlignment="1">
      <alignment horizontal="left" wrapText="1" indent="2"/>
    </xf>
    <xf numFmtId="171" fontId="124" fillId="31" borderId="19" xfId="0" applyNumberFormat="1" applyFont="1" applyFill="1" applyBorder="1" applyAlignment="1">
      <alignment horizontal="right" vertical="center" wrapText="1"/>
    </xf>
    <xf numFmtId="171" fontId="94" fillId="31" borderId="19" xfId="0" applyNumberFormat="1" applyFont="1" applyFill="1" applyBorder="1" applyAlignment="1">
      <alignment horizontal="right" vertical="center" wrapText="1"/>
    </xf>
    <xf numFmtId="192" fontId="94" fillId="29" borderId="19" xfId="0" applyNumberFormat="1" applyFont="1" applyFill="1" applyBorder="1" applyAlignment="1">
      <alignment horizontal="right" wrapText="1"/>
    </xf>
    <xf numFmtId="0" fontId="98" fillId="29" borderId="63" xfId="0" applyFont="1" applyFill="1" applyBorder="1" applyAlignment="1">
      <alignment horizontal="left" wrapText="1" indent="2"/>
    </xf>
    <xf numFmtId="0" fontId="79" fillId="29" borderId="64" xfId="0" applyFont="1" applyFill="1" applyBorder="1" applyAlignment="1">
      <alignment horizontal="left" vertical="center" wrapText="1" indent="3"/>
    </xf>
    <xf numFmtId="0" fontId="98" fillId="29" borderId="64" xfId="0" applyFont="1" applyFill="1" applyBorder="1" applyAlignment="1">
      <alignment horizontal="left" vertical="center" wrapText="1" indent="2"/>
    </xf>
    <xf numFmtId="171" fontId="79" fillId="29" borderId="19" xfId="0" applyNumberFormat="1" applyFont="1" applyFill="1" applyBorder="1" applyAlignment="1">
      <alignment vertical="center" wrapText="1"/>
    </xf>
    <xf numFmtId="0" fontId="79" fillId="29" borderId="65" xfId="0" applyFont="1" applyFill="1" applyBorder="1" applyAlignment="1">
      <alignment horizontal="left" vertical="center" wrapText="1" indent="3"/>
    </xf>
    <xf numFmtId="179" fontId="79" fillId="29" borderId="19" xfId="0" applyNumberFormat="1" applyFont="1" applyFill="1" applyBorder="1" applyAlignment="1">
      <alignment horizontal="right" vertical="center" wrapText="1"/>
    </xf>
    <xf numFmtId="0" fontId="98" fillId="29" borderId="65" xfId="0" applyFont="1" applyFill="1" applyBorder="1" applyAlignment="1">
      <alignment horizontal="left" vertical="center" wrapText="1" indent="2"/>
    </xf>
    <xf numFmtId="179" fontId="98" fillId="29" borderId="19" xfId="0" applyNumberFormat="1" applyFont="1" applyFill="1" applyBorder="1" applyAlignment="1">
      <alignment horizontal="right" vertical="center" wrapText="1"/>
    </xf>
    <xf numFmtId="181" fontId="98" fillId="29" borderId="19" xfId="0" applyNumberFormat="1" applyFont="1" applyFill="1" applyBorder="1" applyAlignment="1">
      <alignment vertical="center" wrapText="1"/>
    </xf>
    <xf numFmtId="170" fontId="98" fillId="18" borderId="48" xfId="0" applyNumberFormat="1" applyFont="1" applyFill="1" applyBorder="1" applyAlignment="1">
      <alignment horizontal="right" wrapText="1"/>
    </xf>
    <xf numFmtId="193" fontId="124" fillId="31" borderId="19" xfId="0" applyNumberFormat="1" applyFont="1" applyFill="1" applyBorder="1" applyAlignment="1">
      <alignment horizontal="right" vertical="center" wrapText="1"/>
    </xf>
    <xf numFmtId="193" fontId="94" fillId="31" borderId="0" xfId="0" applyNumberFormat="1" applyFont="1" applyFill="1" applyAlignment="1">
      <alignment horizontal="right" vertical="center" wrapText="1"/>
    </xf>
    <xf numFmtId="193" fontId="94" fillId="31" borderId="19" xfId="0" applyNumberFormat="1" applyFont="1" applyFill="1" applyBorder="1" applyAlignment="1">
      <alignment horizontal="right" vertical="center" wrapText="1"/>
    </xf>
    <xf numFmtId="0" fontId="94" fillId="31" borderId="19" xfId="0" applyFont="1" applyFill="1" applyBorder="1" applyAlignment="1">
      <alignment horizontal="right" vertical="center" wrapText="1"/>
    </xf>
    <xf numFmtId="175" fontId="94" fillId="31" borderId="0" xfId="0" applyNumberFormat="1" applyFont="1" applyFill="1" applyAlignment="1">
      <alignment horizontal="right" vertical="center" wrapText="1"/>
    </xf>
    <xf numFmtId="178" fontId="94" fillId="31" borderId="19" xfId="0" applyNumberFormat="1" applyFont="1" applyFill="1" applyBorder="1" applyAlignment="1">
      <alignment horizontal="right" vertical="center" wrapText="1"/>
    </xf>
    <xf numFmtId="171" fontId="98" fillId="31" borderId="63" xfId="56" applyNumberFormat="1" applyFont="1" applyFill="1" applyBorder="1" applyAlignment="1">
      <alignment horizontal="right" wrapText="1"/>
    </xf>
    <xf numFmtId="171" fontId="79" fillId="31" borderId="0" xfId="56" applyNumberFormat="1" applyFont="1" applyFill="1" applyAlignment="1">
      <alignment horizontal="right" wrapText="1"/>
    </xf>
    <xf numFmtId="171" fontId="79" fillId="31" borderId="19" xfId="56" applyNumberFormat="1" applyFont="1" applyFill="1" applyBorder="1" applyAlignment="1">
      <alignment horizontal="right" wrapText="1"/>
    </xf>
    <xf numFmtId="171" fontId="98" fillId="31" borderId="19" xfId="56" applyNumberFormat="1" applyFont="1" applyFill="1" applyBorder="1" applyAlignment="1">
      <alignment horizontal="right" wrapText="1"/>
    </xf>
    <xf numFmtId="0" fontId="119" fillId="0" borderId="0" xfId="44" applyFont="1" applyAlignment="1">
      <alignment horizontal="left" indent="2"/>
    </xf>
    <xf numFmtId="0" fontId="34" fillId="0" borderId="0" xfId="44" applyFont="1" applyAlignment="1">
      <alignment horizontal="left" indent="2"/>
    </xf>
    <xf numFmtId="0" fontId="57" fillId="32" borderId="0" xfId="0" applyFont="1" applyFill="1"/>
    <xf numFmtId="0" fontId="34" fillId="0" borderId="0" xfId="44" applyFont="1"/>
    <xf numFmtId="181" fontId="61" fillId="32" borderId="0" xfId="0" applyNumberFormat="1" applyFont="1" applyFill="1"/>
    <xf numFmtId="0" fontId="79" fillId="29" borderId="17" xfId="0" quotePrefix="1" applyFont="1" applyFill="1" applyBorder="1" applyAlignment="1">
      <alignment horizontal="center" vertical="center" wrapText="1"/>
    </xf>
    <xf numFmtId="171" fontId="79" fillId="31" borderId="23" xfId="0" applyNumberFormat="1" applyFont="1" applyFill="1" applyBorder="1" applyAlignment="1">
      <alignment horizontal="right" vertical="center" wrapText="1"/>
    </xf>
    <xf numFmtId="171" fontId="79" fillId="31" borderId="0" xfId="0" applyNumberFormat="1" applyFont="1" applyFill="1" applyAlignment="1">
      <alignment horizontal="right" vertical="center" wrapText="1"/>
    </xf>
    <xf numFmtId="171" fontId="79" fillId="31" borderId="9" xfId="0" applyNumberFormat="1" applyFont="1" applyFill="1" applyBorder="1" applyAlignment="1">
      <alignment horizontal="right" vertical="center" wrapText="1"/>
    </xf>
    <xf numFmtId="171" fontId="98" fillId="31" borderId="10" xfId="0" applyNumberFormat="1" applyFont="1" applyFill="1" applyBorder="1" applyAlignment="1">
      <alignment horizontal="right" vertical="center" wrapText="1"/>
    </xf>
    <xf numFmtId="171" fontId="79" fillId="31" borderId="16" xfId="0" applyNumberFormat="1" applyFont="1" applyFill="1" applyBorder="1" applyAlignment="1">
      <alignment horizontal="right" vertical="center" wrapText="1"/>
    </xf>
    <xf numFmtId="195" fontId="77" fillId="31" borderId="0" xfId="151" applyNumberFormat="1" applyFont="1" applyFill="1" applyBorder="1" applyAlignment="1">
      <alignment horizontal="right" vertical="center" wrapText="1"/>
    </xf>
    <xf numFmtId="195" fontId="77" fillId="29" borderId="0" xfId="151" applyNumberFormat="1" applyFont="1" applyFill="1" applyBorder="1" applyAlignment="1">
      <alignment horizontal="right" vertical="center" wrapText="1"/>
    </xf>
    <xf numFmtId="37" fontId="60" fillId="0" borderId="0" xfId="0" applyNumberFormat="1" applyFont="1" applyAlignment="1">
      <alignment vertical="center" wrapText="1"/>
    </xf>
    <xf numFmtId="0" fontId="98" fillId="29" borderId="66" xfId="0" applyFont="1" applyFill="1" applyBorder="1" applyAlignment="1">
      <alignment horizontal="left" vertical="center" wrapText="1" indent="2"/>
    </xf>
    <xf numFmtId="0" fontId="98" fillId="29" borderId="60" xfId="0" applyFont="1" applyFill="1" applyBorder="1" applyAlignment="1">
      <alignment horizontal="left" wrapText="1" indent="3"/>
    </xf>
    <xf numFmtId="0" fontId="84" fillId="29" borderId="60" xfId="0" applyFont="1" applyFill="1" applyBorder="1" applyAlignment="1">
      <alignment horizontal="left" wrapText="1" indent="2"/>
    </xf>
    <xf numFmtId="0" fontId="79" fillId="29" borderId="60" xfId="0" applyFont="1" applyFill="1" applyBorder="1" applyAlignment="1">
      <alignment horizontal="left" wrapText="1" indent="2"/>
    </xf>
    <xf numFmtId="171" fontId="94" fillId="31" borderId="0" xfId="0" applyNumberFormat="1" applyFont="1" applyFill="1" applyAlignment="1">
      <alignment horizontal="right" vertical="center" wrapText="1"/>
    </xf>
    <xf numFmtId="181" fontId="124" fillId="29" borderId="19" xfId="0" applyNumberFormat="1" applyFont="1" applyFill="1" applyBorder="1" applyAlignment="1">
      <alignment horizontal="right" wrapText="1"/>
    </xf>
    <xf numFmtId="181" fontId="94" fillId="29" borderId="0" xfId="0" applyNumberFormat="1" applyFont="1" applyFill="1" applyAlignment="1">
      <alignment horizontal="right" wrapText="1"/>
    </xf>
    <xf numFmtId="181" fontId="124" fillId="29" borderId="60" xfId="0" applyNumberFormat="1" applyFont="1" applyFill="1" applyBorder="1" applyAlignment="1">
      <alignment horizontal="right" wrapText="1"/>
    </xf>
    <xf numFmtId="181" fontId="93" fillId="29" borderId="60" xfId="0" applyNumberFormat="1" applyFont="1" applyFill="1" applyBorder="1" applyAlignment="1">
      <alignment horizontal="right" wrapText="1"/>
    </xf>
    <xf numFmtId="181" fontId="94" fillId="29" borderId="60" xfId="0" applyNumberFormat="1" applyFont="1" applyFill="1" applyBorder="1" applyAlignment="1">
      <alignment horizontal="right" wrapText="1"/>
    </xf>
    <xf numFmtId="192" fontId="124" fillId="29" borderId="19" xfId="0" applyNumberFormat="1" applyFont="1" applyFill="1" applyBorder="1" applyAlignment="1">
      <alignment horizontal="right" wrapText="1"/>
    </xf>
    <xf numFmtId="181" fontId="94" fillId="29" borderId="19" xfId="0" applyNumberFormat="1" applyFont="1" applyFill="1" applyBorder="1" applyAlignment="1">
      <alignment horizontal="right" vertical="center" wrapText="1"/>
    </xf>
    <xf numFmtId="181" fontId="98" fillId="29" borderId="60" xfId="0" applyNumberFormat="1" applyFont="1" applyFill="1" applyBorder="1" applyAlignment="1">
      <alignment vertical="center" wrapText="1"/>
    </xf>
    <xf numFmtId="181" fontId="84" fillId="29" borderId="19" xfId="0" applyNumberFormat="1" applyFont="1" applyFill="1" applyBorder="1" applyAlignment="1">
      <alignment wrapText="1"/>
    </xf>
    <xf numFmtId="191" fontId="78" fillId="32" borderId="0" xfId="0" applyNumberFormat="1" applyFont="1" applyFill="1" applyAlignment="1">
      <alignment wrapText="1"/>
    </xf>
    <xf numFmtId="0" fontId="84" fillId="29" borderId="23" xfId="0" applyFont="1" applyFill="1" applyBorder="1" applyAlignment="1">
      <alignment horizontal="left" wrapText="1" indent="2"/>
    </xf>
    <xf numFmtId="0" fontId="133" fillId="32" borderId="0" xfId="0" applyFont="1" applyFill="1" applyAlignment="1">
      <alignment wrapText="1"/>
    </xf>
    <xf numFmtId="0" fontId="133" fillId="32" borderId="0" xfId="0" applyFont="1" applyFill="1" applyAlignment="1">
      <alignment horizontal="right" wrapText="1"/>
    </xf>
    <xf numFmtId="0" fontId="121" fillId="0" borderId="0" xfId="44" applyFont="1" applyAlignment="1">
      <alignment wrapText="1"/>
    </xf>
    <xf numFmtId="0" fontId="78" fillId="32" borderId="0" xfId="0" applyFont="1" applyFill="1" applyAlignment="1">
      <alignment horizontal="left" vertical="center" wrapText="1"/>
    </xf>
    <xf numFmtId="0" fontId="98" fillId="29" borderId="9" xfId="0" applyFont="1" applyFill="1" applyBorder="1" applyAlignment="1">
      <alignment horizontal="left" vertical="center" wrapText="1"/>
    </xf>
    <xf numFmtId="179" fontId="79" fillId="27" borderId="16" xfId="0" applyNumberFormat="1" applyFont="1" applyFill="1" applyBorder="1" applyAlignment="1">
      <alignment horizontal="right" vertical="center" wrapText="1"/>
    </xf>
    <xf numFmtId="0" fontId="84" fillId="29" borderId="21" xfId="0" applyFont="1" applyFill="1" applyBorder="1" applyAlignment="1">
      <alignment horizontal="left" vertical="center" wrapText="1" indent="2"/>
    </xf>
    <xf numFmtId="0" fontId="79" fillId="29" borderId="16" xfId="0" applyFont="1" applyFill="1" applyBorder="1" applyAlignment="1">
      <alignment horizontal="left" vertical="center" wrapText="1" indent="1"/>
    </xf>
    <xf numFmtId="0" fontId="79" fillId="29" borderId="23" xfId="0" applyFont="1" applyFill="1" applyBorder="1" applyAlignment="1">
      <alignment horizontal="left" vertical="center" wrapText="1" indent="1"/>
    </xf>
    <xf numFmtId="181" fontId="82" fillId="32" borderId="0" xfId="0" applyNumberFormat="1" applyFont="1" applyFill="1" applyAlignment="1">
      <alignment horizontal="right" vertical="center" wrapText="1"/>
    </xf>
    <xf numFmtId="181" fontId="98" fillId="29" borderId="19" xfId="0" applyNumberFormat="1" applyFont="1" applyFill="1" applyBorder="1" applyAlignment="1">
      <alignment horizontal="right" vertical="center" wrapText="1"/>
    </xf>
    <xf numFmtId="192" fontId="124" fillId="29" borderId="0" xfId="0" applyNumberFormat="1" applyFont="1" applyFill="1" applyAlignment="1">
      <alignment horizontal="right" wrapText="1"/>
    </xf>
    <xf numFmtId="171" fontId="80" fillId="31" borderId="0" xfId="0" applyNumberFormat="1" applyFont="1" applyFill="1" applyAlignment="1">
      <alignment horizontal="right" vertical="center" wrapText="1"/>
    </xf>
    <xf numFmtId="0" fontId="37" fillId="0" borderId="0" xfId="67" applyFont="1" applyAlignment="1">
      <alignment horizontal="center"/>
    </xf>
    <xf numFmtId="0" fontId="83" fillId="0" borderId="0" xfId="44" applyFont="1" applyAlignment="1">
      <alignment horizontal="center"/>
    </xf>
    <xf numFmtId="0" fontId="31" fillId="0" borderId="0" xfId="44" applyFont="1" applyAlignment="1">
      <alignment horizontal="center"/>
    </xf>
    <xf numFmtId="0" fontId="89" fillId="29" borderId="0" xfId="0" applyFont="1" applyFill="1" applyAlignment="1">
      <alignment horizontal="left" vertical="center" wrapText="1" indent="3"/>
    </xf>
    <xf numFmtId="171" fontId="89" fillId="31" borderId="0" xfId="0" applyNumberFormat="1" applyFont="1" applyFill="1" applyAlignment="1">
      <alignment horizontal="right" vertical="center" wrapText="1"/>
    </xf>
    <xf numFmtId="171" fontId="89" fillId="29" borderId="0" xfId="0" applyNumberFormat="1" applyFont="1" applyFill="1" applyAlignment="1">
      <alignment horizontal="right" vertical="center" wrapText="1"/>
    </xf>
    <xf numFmtId="181" fontId="89" fillId="29" borderId="0" xfId="0" applyNumberFormat="1" applyFont="1" applyFill="1" applyAlignment="1">
      <alignment horizontal="right" vertical="center" wrapText="1"/>
    </xf>
    <xf numFmtId="0" fontId="77" fillId="0" borderId="0" xfId="67" applyFont="1" applyAlignment="1">
      <alignment horizontal="right"/>
    </xf>
    <xf numFmtId="0" fontId="58" fillId="0" borderId="0" xfId="0" applyFont="1" applyAlignment="1">
      <alignment vertical="center"/>
    </xf>
    <xf numFmtId="10" fontId="0" fillId="0" borderId="0" xfId="151" applyNumberFormat="1" applyFont="1"/>
    <xf numFmtId="179" fontId="80" fillId="27" borderId="0" xfId="0" applyNumberFormat="1" applyFont="1" applyFill="1" applyAlignment="1">
      <alignment horizontal="right" vertical="center" wrapText="1"/>
    </xf>
    <xf numFmtId="193" fontId="86" fillId="29" borderId="45" xfId="0" applyNumberFormat="1" applyFont="1" applyFill="1" applyBorder="1" applyAlignment="1">
      <alignment horizontal="right" wrapText="1" indent="1"/>
    </xf>
    <xf numFmtId="171" fontId="135" fillId="31" borderId="19" xfId="0" applyNumberFormat="1" applyFont="1" applyFill="1" applyBorder="1" applyAlignment="1">
      <alignment horizontal="right" vertical="center" wrapText="1"/>
    </xf>
    <xf numFmtId="0" fontId="98" fillId="18" borderId="19" xfId="0" applyFont="1" applyFill="1" applyBorder="1" applyAlignment="1">
      <alignment horizontal="right" vertical="center" wrapText="1"/>
    </xf>
    <xf numFmtId="181" fontId="98" fillId="0" borderId="16" xfId="0" applyNumberFormat="1" applyFont="1" applyBorder="1" applyAlignment="1">
      <alignment horizontal="right" vertical="center" wrapText="1"/>
    </xf>
    <xf numFmtId="0" fontId="136" fillId="0" borderId="0" xfId="0" applyFont="1" applyAlignment="1">
      <alignment horizontal="justify" vertical="center" wrapText="1"/>
    </xf>
    <xf numFmtId="0" fontId="78" fillId="32" borderId="16" xfId="0" applyFont="1" applyFill="1" applyBorder="1" applyAlignment="1">
      <alignment horizontal="center" vertical="center" wrapText="1"/>
    </xf>
    <xf numFmtId="0" fontId="78" fillId="32" borderId="0" xfId="0" applyFont="1" applyFill="1" applyAlignment="1">
      <alignment horizontal="center" vertical="center" wrapText="1"/>
    </xf>
    <xf numFmtId="0" fontId="84" fillId="29" borderId="0" xfId="0" applyFont="1" applyFill="1" applyAlignment="1">
      <alignment horizontal="left" wrapText="1" indent="2"/>
    </xf>
    <xf numFmtId="0" fontId="145" fillId="18" borderId="57" xfId="0" applyFont="1" applyFill="1" applyBorder="1"/>
    <xf numFmtId="0" fontId="145" fillId="34" borderId="0" xfId="0" applyFont="1" applyFill="1"/>
    <xf numFmtId="0" fontId="146" fillId="29" borderId="0" xfId="0" applyFont="1" applyFill="1" applyAlignment="1">
      <alignment horizontal="left" vertical="center" wrapText="1" indent="2"/>
    </xf>
    <xf numFmtId="0" fontId="63" fillId="0" borderId="0" xfId="45" applyFont="1" applyAlignment="1">
      <alignment horizontal="left" indent="3"/>
    </xf>
    <xf numFmtId="0" fontId="148" fillId="0" borderId="0" xfId="45" applyFont="1" applyAlignment="1">
      <alignment horizontal="left" indent="5"/>
    </xf>
    <xf numFmtId="198" fontId="0" fillId="0" borderId="0" xfId="0" applyNumberFormat="1"/>
    <xf numFmtId="0" fontId="82" fillId="32" borderId="0" xfId="0" applyFont="1" applyFill="1" applyAlignment="1">
      <alignment horizontal="left" wrapText="1" indent="2"/>
    </xf>
    <xf numFmtId="0" fontId="82" fillId="32" borderId="0" xfId="0" applyFont="1" applyFill="1" applyAlignment="1">
      <alignment horizontal="right" vertical="center" wrapText="1"/>
    </xf>
    <xf numFmtId="0" fontId="82" fillId="32" borderId="0" xfId="0" applyFont="1" applyFill="1" applyAlignment="1">
      <alignment horizontal="center" vertical="center" wrapText="1"/>
    </xf>
    <xf numFmtId="171" fontId="80" fillId="29" borderId="0" xfId="0" applyNumberFormat="1" applyFont="1" applyFill="1" applyAlignment="1">
      <alignment horizontal="center" vertical="center" wrapText="1"/>
    </xf>
    <xf numFmtId="174" fontId="80" fillId="29" borderId="0" xfId="0" applyNumberFormat="1" applyFont="1" applyFill="1" applyAlignment="1">
      <alignment horizontal="center" vertical="center" wrapText="1"/>
    </xf>
    <xf numFmtId="171" fontId="80" fillId="0" borderId="0" xfId="0" applyNumberFormat="1" applyFont="1" applyAlignment="1">
      <alignment horizontal="center" vertical="center" wrapText="1"/>
    </xf>
    <xf numFmtId="0" fontId="130" fillId="18" borderId="0" xfId="0" applyFont="1" applyFill="1"/>
    <xf numFmtId="0" fontId="32" fillId="0" borderId="0" xfId="0" applyFont="1" applyAlignment="1">
      <alignment vertical="center"/>
    </xf>
    <xf numFmtId="0" fontId="8" fillId="0" borderId="0" xfId="0" applyFont="1"/>
    <xf numFmtId="171" fontId="94" fillId="0" borderId="0" xfId="0" applyNumberFormat="1" applyFont="1" applyAlignment="1">
      <alignment horizontal="right" vertical="center" wrapText="1"/>
    </xf>
    <xf numFmtId="0" fontId="8" fillId="18" borderId="0" xfId="0" applyFont="1" applyFill="1"/>
    <xf numFmtId="171" fontId="79" fillId="0" borderId="9" xfId="0" applyNumberFormat="1" applyFont="1" applyBorder="1" applyAlignment="1">
      <alignment horizontal="right" vertical="center" wrapText="1"/>
    </xf>
    <xf numFmtId="181" fontId="79" fillId="0" borderId="9" xfId="0" applyNumberFormat="1" applyFont="1" applyBorder="1" applyAlignment="1">
      <alignment horizontal="right" vertical="center" wrapText="1"/>
    </xf>
    <xf numFmtId="171" fontId="98" fillId="0" borderId="16" xfId="0" applyNumberFormat="1" applyFont="1" applyBorder="1" applyAlignment="1">
      <alignment horizontal="right" vertical="center" wrapText="1"/>
    </xf>
    <xf numFmtId="171" fontId="79" fillId="0" borderId="0" xfId="0" applyNumberFormat="1" applyFont="1" applyAlignment="1">
      <alignment horizontal="right" vertical="center" wrapText="1"/>
    </xf>
    <xf numFmtId="0" fontId="31" fillId="0" borderId="0" xfId="0" applyFont="1"/>
    <xf numFmtId="0" fontId="63" fillId="32" borderId="0" xfId="0" applyFont="1" applyFill="1"/>
    <xf numFmtId="0" fontId="63" fillId="32" borderId="0" xfId="0" applyFont="1" applyFill="1" applyAlignment="1">
      <alignment horizontal="center" vertical="center"/>
    </xf>
    <xf numFmtId="0" fontId="31" fillId="0" borderId="0" xfId="0" applyFont="1" applyAlignment="1">
      <alignment vertical="center"/>
    </xf>
    <xf numFmtId="0" fontId="31" fillId="0" borderId="0" xfId="0" applyFont="1" applyAlignment="1">
      <alignment horizontal="left" indent="2"/>
    </xf>
    <xf numFmtId="0" fontId="121" fillId="0" borderId="0" xfId="0" applyFont="1" applyAlignment="1">
      <alignment horizontal="left" indent="2"/>
    </xf>
    <xf numFmtId="0" fontId="8" fillId="0" borderId="0" xfId="54" applyFont="1"/>
    <xf numFmtId="0" fontId="8" fillId="0" borderId="0" xfId="54" applyFont="1" applyAlignment="1">
      <alignment vertical="center" wrapText="1"/>
    </xf>
    <xf numFmtId="0" fontId="33" fillId="0" borderId="0" xfId="38" applyFont="1"/>
    <xf numFmtId="0" fontId="31" fillId="0" borderId="0" xfId="38" applyFont="1" applyAlignment="1">
      <alignment horizontal="center"/>
    </xf>
    <xf numFmtId="181" fontId="79" fillId="0" borderId="16" xfId="0" applyNumberFormat="1" applyFont="1" applyBorder="1" applyAlignment="1">
      <alignment horizontal="right" wrapText="1"/>
    </xf>
    <xf numFmtId="0" fontId="8" fillId="0" borderId="0" xfId="0" applyFont="1" applyAlignment="1">
      <alignment vertical="center"/>
    </xf>
    <xf numFmtId="0" fontId="149" fillId="32" borderId="16" xfId="0" applyFont="1" applyFill="1" applyBorder="1" applyAlignment="1">
      <alignment horizontal="left" vertical="center" wrapText="1" indent="2"/>
    </xf>
    <xf numFmtId="171" fontId="149" fillId="32" borderId="16" xfId="0" applyNumberFormat="1" applyFont="1" applyFill="1" applyBorder="1" applyAlignment="1">
      <alignment horizontal="right" vertical="center" wrapText="1"/>
    </xf>
    <xf numFmtId="181" fontId="149" fillId="32" borderId="16" xfId="0" applyNumberFormat="1" applyFont="1" applyFill="1" applyBorder="1" applyAlignment="1">
      <alignment horizontal="right" vertical="center" wrapText="1"/>
    </xf>
    <xf numFmtId="0" fontId="98" fillId="29" borderId="0" xfId="0" applyFont="1" applyFill="1" applyAlignment="1">
      <alignment horizontal="left" wrapText="1" indent="2"/>
    </xf>
    <xf numFmtId="0" fontId="66" fillId="32" borderId="36" xfId="0" applyFont="1" applyFill="1" applyBorder="1" applyAlignment="1">
      <alignment wrapText="1"/>
    </xf>
    <xf numFmtId="0" fontId="66" fillId="32" borderId="37" xfId="0" applyFont="1" applyFill="1" applyBorder="1" applyAlignment="1">
      <alignment wrapText="1"/>
    </xf>
    <xf numFmtId="0" fontId="8" fillId="0" borderId="0" xfId="72" applyFont="1"/>
    <xf numFmtId="0" fontId="62" fillId="32" borderId="0" xfId="0" applyFont="1" applyFill="1" applyAlignment="1">
      <alignment horizontal="left" wrapText="1"/>
    </xf>
    <xf numFmtId="167" fontId="31" fillId="0" borderId="0" xfId="0" applyNumberFormat="1" applyFont="1"/>
    <xf numFmtId="0" fontId="8" fillId="0" borderId="0" xfId="0" applyFont="1" applyAlignment="1">
      <alignment horizontal="right"/>
    </xf>
    <xf numFmtId="0" fontId="95" fillId="29" borderId="0" xfId="0" applyFont="1" applyFill="1" applyAlignment="1">
      <alignment vertical="center" wrapText="1"/>
    </xf>
    <xf numFmtId="0" fontId="93" fillId="29" borderId="0" xfId="0" applyFont="1" applyFill="1" applyAlignment="1">
      <alignment horizontal="left" vertical="center" wrapText="1" indent="2"/>
    </xf>
    <xf numFmtId="193" fontId="93" fillId="31" borderId="0" xfId="0" applyNumberFormat="1" applyFont="1" applyFill="1" applyAlignment="1">
      <alignment horizontal="right" vertical="center" wrapText="1"/>
    </xf>
    <xf numFmtId="191" fontId="94" fillId="18" borderId="0" xfId="0" applyNumberFormat="1" applyFont="1" applyFill="1" applyAlignment="1">
      <alignment horizontal="right" vertical="center" wrapText="1"/>
    </xf>
    <xf numFmtId="191" fontId="77" fillId="18" borderId="0" xfId="0" applyNumberFormat="1" applyFont="1" applyFill="1" applyAlignment="1">
      <alignment horizontal="right" vertical="center" wrapText="1"/>
    </xf>
    <xf numFmtId="0" fontId="94" fillId="29" borderId="0" xfId="0" applyFont="1" applyFill="1" applyAlignment="1">
      <alignment horizontal="right" vertical="center" wrapText="1"/>
    </xf>
    <xf numFmtId="0" fontId="94" fillId="0" borderId="0" xfId="0" applyFont="1" applyAlignment="1">
      <alignment horizontal="right" vertical="center" wrapText="1"/>
    </xf>
    <xf numFmtId="175" fontId="94" fillId="0" borderId="0" xfId="0" applyNumberFormat="1" applyFont="1" applyAlignment="1">
      <alignment horizontal="right" vertical="center" wrapText="1"/>
    </xf>
    <xf numFmtId="178" fontId="94" fillId="0" borderId="19" xfId="0" applyNumberFormat="1" applyFont="1" applyBorder="1" applyAlignment="1">
      <alignment horizontal="right" vertical="center" wrapText="1"/>
    </xf>
    <xf numFmtId="193" fontId="79" fillId="0" borderId="0" xfId="0" applyNumberFormat="1" applyFont="1" applyAlignment="1">
      <alignment wrapText="1"/>
    </xf>
    <xf numFmtId="193" fontId="98" fillId="0" borderId="19" xfId="0" applyNumberFormat="1" applyFont="1" applyBorder="1" applyAlignment="1">
      <alignment wrapText="1"/>
    </xf>
    <xf numFmtId="193" fontId="79" fillId="0" borderId="19" xfId="0" applyNumberFormat="1" applyFont="1" applyBorder="1" applyAlignment="1">
      <alignment wrapText="1"/>
    </xf>
    <xf numFmtId="193" fontId="84" fillId="0" borderId="19" xfId="0" applyNumberFormat="1" applyFont="1" applyBorder="1" applyAlignment="1">
      <alignment wrapText="1"/>
    </xf>
    <xf numFmtId="193" fontId="79" fillId="0" borderId="0" xfId="0" applyNumberFormat="1" applyFont="1" applyAlignment="1">
      <alignment vertical="center" wrapText="1"/>
    </xf>
    <xf numFmtId="193" fontId="79" fillId="0" borderId="19" xfId="0" applyNumberFormat="1" applyFont="1" applyBorder="1" applyAlignment="1">
      <alignment vertical="center" wrapText="1"/>
    </xf>
    <xf numFmtId="193" fontId="98" fillId="0" borderId="19" xfId="0" applyNumberFormat="1" applyFont="1" applyBorder="1" applyAlignment="1">
      <alignment vertical="center" wrapText="1"/>
    </xf>
    <xf numFmtId="191" fontId="84" fillId="29" borderId="0" xfId="0" applyNumberFormat="1" applyFont="1" applyFill="1" applyAlignment="1">
      <alignment wrapText="1"/>
    </xf>
    <xf numFmtId="167" fontId="90" fillId="0" borderId="0" xfId="0" applyNumberFormat="1" applyFont="1" applyAlignment="1">
      <alignment horizontal="left" vertical="top"/>
    </xf>
    <xf numFmtId="171" fontId="98" fillId="0" borderId="63" xfId="56" applyNumberFormat="1" applyFont="1" applyBorder="1" applyAlignment="1">
      <alignment horizontal="right" wrapText="1"/>
    </xf>
    <xf numFmtId="171" fontId="79" fillId="31" borderId="0" xfId="56" applyNumberFormat="1" applyFont="1" applyFill="1" applyAlignment="1">
      <alignment horizontal="right" vertical="center" wrapText="1"/>
    </xf>
    <xf numFmtId="171" fontId="79" fillId="0" borderId="0" xfId="56" applyNumberFormat="1" applyFont="1" applyAlignment="1">
      <alignment horizontal="right" vertical="center" wrapText="1"/>
    </xf>
    <xf numFmtId="181" fontId="79" fillId="0" borderId="0" xfId="56" applyNumberFormat="1" applyFont="1" applyAlignment="1">
      <alignment horizontal="right" vertical="center" wrapText="1"/>
    </xf>
    <xf numFmtId="171" fontId="79" fillId="0" borderId="0" xfId="56" applyNumberFormat="1" applyFont="1" applyAlignment="1">
      <alignment horizontal="right" wrapText="1"/>
    </xf>
    <xf numFmtId="181" fontId="79" fillId="0" borderId="0" xfId="56" applyNumberFormat="1" applyFont="1" applyAlignment="1">
      <alignment horizontal="right" wrapText="1"/>
    </xf>
    <xf numFmtId="171" fontId="79" fillId="0" borderId="19" xfId="56" applyNumberFormat="1" applyFont="1" applyBorder="1" applyAlignment="1">
      <alignment horizontal="right" wrapText="1"/>
    </xf>
    <xf numFmtId="171" fontId="98" fillId="0" borderId="19" xfId="56" applyNumberFormat="1" applyFont="1" applyBorder="1" applyAlignment="1">
      <alignment horizontal="right" wrapText="1"/>
    </xf>
    <xf numFmtId="181" fontId="98" fillId="0" borderId="19" xfId="56" applyNumberFormat="1" applyFont="1" applyBorder="1" applyAlignment="1">
      <alignment horizontal="right" wrapText="1"/>
    </xf>
    <xf numFmtId="0" fontId="78" fillId="32" borderId="0" xfId="56" applyFont="1" applyFill="1" applyAlignment="1">
      <alignment horizontal="left" wrapText="1" indent="2"/>
    </xf>
    <xf numFmtId="171" fontId="78" fillId="32" borderId="0" xfId="56" applyNumberFormat="1" applyFont="1" applyFill="1" applyAlignment="1">
      <alignment horizontal="right" wrapText="1"/>
    </xf>
    <xf numFmtId="181" fontId="78" fillId="32" borderId="0" xfId="56" applyNumberFormat="1" applyFont="1" applyFill="1" applyAlignment="1">
      <alignment horizontal="right" wrapText="1"/>
    </xf>
    <xf numFmtId="167" fontId="92" fillId="0" borderId="0" xfId="0" applyNumberFormat="1" applyFont="1" applyAlignment="1">
      <alignment horizontal="left"/>
    </xf>
    <xf numFmtId="171" fontId="94" fillId="0" borderId="19" xfId="0" applyNumberFormat="1" applyFont="1" applyBorder="1" applyAlignment="1">
      <alignment horizontal="right" vertical="center" wrapText="1"/>
    </xf>
    <xf numFmtId="171" fontId="94" fillId="0" borderId="0" xfId="0" applyNumberFormat="1" applyFont="1" applyAlignment="1">
      <alignment horizontal="right" wrapText="1"/>
    </xf>
    <xf numFmtId="0" fontId="79" fillId="29" borderId="0" xfId="0" applyFont="1" applyFill="1" applyAlignment="1">
      <alignment horizontal="left" wrapText="1" indent="5"/>
    </xf>
    <xf numFmtId="171" fontId="124" fillId="0" borderId="60" xfId="0" applyNumberFormat="1" applyFont="1" applyBorder="1" applyAlignment="1">
      <alignment horizontal="right" wrapText="1"/>
    </xf>
    <xf numFmtId="171" fontId="93" fillId="0" borderId="60" xfId="0" applyNumberFormat="1" applyFont="1" applyBorder="1" applyAlignment="1">
      <alignment horizontal="right" wrapText="1"/>
    </xf>
    <xf numFmtId="171" fontId="94" fillId="0" borderId="60" xfId="0" applyNumberFormat="1" applyFont="1" applyBorder="1" applyAlignment="1">
      <alignment horizontal="right" wrapText="1"/>
    </xf>
    <xf numFmtId="0" fontId="94" fillId="29" borderId="0" xfId="0" applyFont="1" applyFill="1" applyAlignment="1">
      <alignment horizontal="right" wrapText="1"/>
    </xf>
    <xf numFmtId="193" fontId="98" fillId="0" borderId="60" xfId="0" applyNumberFormat="1" applyFont="1" applyBorder="1" applyAlignment="1">
      <alignment vertical="center" wrapText="1"/>
    </xf>
    <xf numFmtId="0" fontId="94" fillId="0" borderId="0" xfId="0" applyFont="1" applyAlignment="1">
      <alignment horizontal="right" wrapText="1"/>
    </xf>
    <xf numFmtId="183" fontId="94" fillId="0" borderId="9" xfId="0" applyNumberFormat="1" applyFont="1" applyBorder="1" applyAlignment="1">
      <alignment horizontal="right" wrapText="1"/>
    </xf>
    <xf numFmtId="188" fontId="77" fillId="29" borderId="9" xfId="0" applyNumberFormat="1" applyFont="1" applyFill="1" applyBorder="1" applyAlignment="1">
      <alignment horizontal="right" wrapText="1"/>
    </xf>
    <xf numFmtId="167" fontId="77" fillId="0" borderId="0" xfId="0" applyNumberFormat="1" applyFont="1" applyAlignment="1">
      <alignment vertical="center"/>
    </xf>
    <xf numFmtId="0" fontId="78" fillId="32" borderId="0" xfId="0" applyFont="1" applyFill="1" applyAlignment="1">
      <alignment horizontal="right" vertical="center" wrapText="1"/>
    </xf>
    <xf numFmtId="179" fontId="98" fillId="29" borderId="0" xfId="0" applyNumberFormat="1" applyFont="1" applyFill="1" applyAlignment="1">
      <alignment horizontal="right" vertical="center" wrapText="1"/>
    </xf>
    <xf numFmtId="0" fontId="0" fillId="18" borderId="51" xfId="0" applyFill="1" applyBorder="1"/>
    <xf numFmtId="0" fontId="0" fillId="18" borderId="52" xfId="0" applyFill="1" applyBorder="1"/>
    <xf numFmtId="0" fontId="0" fillId="18" borderId="53" xfId="0" applyFill="1" applyBorder="1"/>
    <xf numFmtId="0" fontId="109" fillId="18" borderId="0" xfId="0" applyFont="1" applyFill="1"/>
    <xf numFmtId="0" fontId="108" fillId="18" borderId="0" xfId="0" applyFont="1" applyFill="1"/>
    <xf numFmtId="0" fontId="0" fillId="18" borderId="54" xfId="0" applyFill="1" applyBorder="1"/>
    <xf numFmtId="0" fontId="116" fillId="18" borderId="0" xfId="0" applyFont="1" applyFill="1" applyAlignment="1">
      <alignment horizontal="left"/>
    </xf>
    <xf numFmtId="0" fontId="36" fillId="18" borderId="0" xfId="0" applyFont="1" applyFill="1" applyAlignment="1">
      <alignment horizontal="left"/>
    </xf>
    <xf numFmtId="0" fontId="0" fillId="18" borderId="55" xfId="0" applyFill="1" applyBorder="1"/>
    <xf numFmtId="0" fontId="39" fillId="18" borderId="0" xfId="102" applyFill="1" applyBorder="1" applyAlignment="1" applyProtection="1">
      <alignment horizontal="left"/>
    </xf>
    <xf numFmtId="0" fontId="36" fillId="18" borderId="0" xfId="0" quotePrefix="1" applyFont="1" applyFill="1" applyAlignment="1">
      <alignment horizontal="left"/>
    </xf>
    <xf numFmtId="0" fontId="107" fillId="18" borderId="0" xfId="0" applyFont="1" applyFill="1"/>
    <xf numFmtId="0" fontId="114" fillId="32" borderId="0" xfId="0" applyFont="1" applyFill="1" applyAlignment="1">
      <alignment vertical="center"/>
    </xf>
    <xf numFmtId="0" fontId="115" fillId="33" borderId="0" xfId="0" applyFont="1" applyFill="1" applyAlignment="1">
      <alignment vertical="center"/>
    </xf>
    <xf numFmtId="0" fontId="114" fillId="18" borderId="0" xfId="0" applyFont="1" applyFill="1" applyAlignment="1">
      <alignment vertical="center"/>
    </xf>
    <xf numFmtId="0" fontId="114" fillId="32" borderId="0" xfId="0" applyFont="1" applyFill="1" applyAlignment="1">
      <alignment horizontal="left" vertical="center" indent="1"/>
    </xf>
    <xf numFmtId="0" fontId="114" fillId="33" borderId="0" xfId="0" applyFont="1" applyFill="1" applyAlignment="1">
      <alignment horizontal="left" vertical="center" indent="1"/>
    </xf>
    <xf numFmtId="0" fontId="100" fillId="18" borderId="0" xfId="0" applyFont="1" applyFill="1"/>
    <xf numFmtId="0" fontId="100" fillId="18" borderId="0" xfId="0" applyFont="1" applyFill="1" applyAlignment="1">
      <alignment horizontal="left" indent="1"/>
    </xf>
    <xf numFmtId="0" fontId="77" fillId="18" borderId="0" xfId="0" applyFont="1" applyFill="1"/>
    <xf numFmtId="0" fontId="77" fillId="18" borderId="0" xfId="0" applyFont="1" applyFill="1" applyAlignment="1">
      <alignment horizontal="left" indent="1"/>
    </xf>
    <xf numFmtId="0" fontId="39" fillId="18" borderId="0" xfId="102" applyFill="1" applyAlignment="1" applyProtection="1">
      <alignment horizontal="center"/>
    </xf>
    <xf numFmtId="0" fontId="111" fillId="18" borderId="0" xfId="0" applyFont="1" applyFill="1"/>
    <xf numFmtId="0" fontId="145" fillId="18" borderId="0" xfId="0" applyFont="1" applyFill="1"/>
    <xf numFmtId="0" fontId="112" fillId="18" borderId="0" xfId="0" applyFont="1" applyFill="1"/>
    <xf numFmtId="0" fontId="0" fillId="34" borderId="0" xfId="0" applyFill="1"/>
    <xf numFmtId="0" fontId="7" fillId="0" borderId="0" xfId="160"/>
    <xf numFmtId="0" fontId="57" fillId="32" borderId="0" xfId="160" applyFont="1" applyFill="1"/>
    <xf numFmtId="0" fontId="57" fillId="32" borderId="0" xfId="160" applyFont="1" applyFill="1" applyAlignment="1">
      <alignment horizontal="center"/>
    </xf>
    <xf numFmtId="0" fontId="84" fillId="29" borderId="0" xfId="160" applyFont="1" applyFill="1" applyAlignment="1">
      <alignment wrapText="1"/>
    </xf>
    <xf numFmtId="0" fontId="84" fillId="29" borderId="21" xfId="160" applyFont="1" applyFill="1" applyBorder="1" applyAlignment="1">
      <alignment horizontal="left" vertical="center" wrapText="1" indent="2"/>
    </xf>
    <xf numFmtId="0" fontId="151" fillId="0" borderId="0" xfId="160" applyFont="1" applyAlignment="1">
      <alignment vertical="center"/>
    </xf>
    <xf numFmtId="0" fontId="151" fillId="0" borderId="0" xfId="160" applyFont="1" applyAlignment="1">
      <alignment vertical="center" wrapText="1"/>
    </xf>
    <xf numFmtId="0" fontId="151" fillId="0" borderId="0" xfId="160" applyFont="1" applyAlignment="1">
      <alignment horizontal="center" vertical="center"/>
    </xf>
    <xf numFmtId="3" fontId="152" fillId="18" borderId="0" xfId="160" applyNumberFormat="1" applyFont="1" applyFill="1" applyAlignment="1">
      <alignment horizontal="center" vertical="center" wrapText="1"/>
    </xf>
    <xf numFmtId="3" fontId="152" fillId="0" borderId="0" xfId="160" applyNumberFormat="1" applyFont="1" applyAlignment="1">
      <alignment horizontal="center" vertical="center" wrapText="1"/>
    </xf>
    <xf numFmtId="0" fontId="153" fillId="0" borderId="0" xfId="160" applyFont="1" applyAlignment="1">
      <alignment vertical="center" wrapText="1"/>
    </xf>
    <xf numFmtId="0" fontId="154" fillId="0" borderId="0" xfId="160" applyFont="1" applyAlignment="1">
      <alignment vertical="center" wrapText="1"/>
    </xf>
    <xf numFmtId="0" fontId="63" fillId="0" borderId="0" xfId="160" applyFont="1" applyAlignment="1">
      <alignment vertical="center"/>
    </xf>
    <xf numFmtId="0" fontId="155" fillId="0" borderId="10" xfId="160" applyFont="1" applyBorder="1" applyAlignment="1">
      <alignment horizontal="left" vertical="center" wrapText="1"/>
    </xf>
    <xf numFmtId="0" fontId="63" fillId="0" borderId="0" xfId="160" applyFont="1" applyAlignment="1">
      <alignment horizontal="center" vertical="center"/>
    </xf>
    <xf numFmtId="0" fontId="63" fillId="0" borderId="0" xfId="160" applyFont="1" applyAlignment="1">
      <alignment horizontal="left" vertical="center" wrapText="1"/>
    </xf>
    <xf numFmtId="3" fontId="94" fillId="31" borderId="0" xfId="160" applyNumberFormat="1" applyFont="1" applyFill="1" applyAlignment="1">
      <alignment horizontal="center" vertical="center" wrapText="1"/>
    </xf>
    <xf numFmtId="3" fontId="94" fillId="0" borderId="0" xfId="160" applyNumberFormat="1" applyFont="1" applyAlignment="1">
      <alignment horizontal="center" vertical="center" wrapText="1"/>
    </xf>
    <xf numFmtId="0" fontId="63" fillId="0" borderId="67" xfId="160" applyFont="1" applyBorder="1" applyAlignment="1">
      <alignment horizontal="left" vertical="center" wrapText="1" indent="1"/>
    </xf>
    <xf numFmtId="0" fontId="63" fillId="0" borderId="0" xfId="160" applyFont="1" applyAlignment="1">
      <alignment horizontal="left" vertical="center" wrapText="1" indent="1"/>
    </xf>
    <xf numFmtId="0" fontId="63" fillId="0" borderId="69" xfId="160" applyFont="1" applyBorder="1" applyAlignment="1">
      <alignment horizontal="left" vertical="center" wrapText="1" indent="1"/>
    </xf>
    <xf numFmtId="0" fontId="63" fillId="0" borderId="0" xfId="160" applyFont="1" applyAlignment="1">
      <alignment vertical="center" wrapText="1"/>
    </xf>
    <xf numFmtId="0" fontId="104" fillId="32" borderId="0" xfId="160" applyFont="1" applyFill="1" applyAlignment="1">
      <alignment horizontal="center" vertical="center"/>
    </xf>
    <xf numFmtId="0" fontId="104" fillId="0" borderId="0" xfId="160" applyFont="1" applyAlignment="1">
      <alignment vertical="center"/>
    </xf>
    <xf numFmtId="3" fontId="63" fillId="0" borderId="0" xfId="160" applyNumberFormat="1" applyFont="1" applyAlignment="1">
      <alignment horizontal="center" vertical="center"/>
    </xf>
    <xf numFmtId="195" fontId="63" fillId="0" borderId="0" xfId="161" applyNumberFormat="1" applyFont="1" applyAlignment="1">
      <alignment horizontal="center" vertical="center"/>
    </xf>
    <xf numFmtId="0" fontId="157" fillId="29" borderId="0" xfId="160" applyFont="1" applyFill="1" applyAlignment="1">
      <alignment horizontal="center" vertical="center" wrapText="1"/>
    </xf>
    <xf numFmtId="0" fontId="63" fillId="0" borderId="0" xfId="160" applyFont="1" applyAlignment="1">
      <alignment horizontal="left" vertical="center" wrapText="1" indent="2"/>
    </xf>
    <xf numFmtId="0" fontId="158" fillId="0" borderId="0" xfId="160" quotePrefix="1" applyFont="1" applyAlignment="1">
      <alignment horizontal="left" vertical="center" wrapText="1" indent="1"/>
    </xf>
    <xf numFmtId="0" fontId="158" fillId="0" borderId="0" xfId="160" quotePrefix="1" applyFont="1" applyAlignment="1">
      <alignment horizontal="center" vertical="center" wrapText="1"/>
    </xf>
    <xf numFmtId="3" fontId="158" fillId="0" borderId="0" xfId="160" quotePrefix="1" applyNumberFormat="1" applyFont="1" applyAlignment="1">
      <alignment horizontal="center" vertical="center" wrapText="1"/>
    </xf>
    <xf numFmtId="197" fontId="158" fillId="0" borderId="0" xfId="161" quotePrefix="1" applyNumberFormat="1" applyFont="1" applyFill="1" applyBorder="1" applyAlignment="1">
      <alignment horizontal="center" vertical="center" wrapText="1"/>
    </xf>
    <xf numFmtId="0" fontId="11" fillId="0" borderId="0" xfId="0" applyFont="1"/>
    <xf numFmtId="0" fontId="89" fillId="29" borderId="21" xfId="0" applyFont="1" applyFill="1" applyBorder="1" applyAlignment="1">
      <alignment horizontal="left" vertical="center" wrapText="1" indent="2"/>
    </xf>
    <xf numFmtId="0" fontId="80" fillId="29" borderId="60" xfId="0" applyFont="1" applyFill="1" applyBorder="1" applyAlignment="1">
      <alignment horizontal="left" vertical="center" wrapText="1" indent="2"/>
    </xf>
    <xf numFmtId="197" fontId="80" fillId="0" borderId="60" xfId="0" applyNumberFormat="1" applyFont="1" applyBorder="1" applyAlignment="1">
      <alignment horizontal="center" vertical="center" wrapText="1"/>
    </xf>
    <xf numFmtId="197" fontId="98" fillId="0" borderId="60" xfId="0" applyNumberFormat="1" applyFont="1" applyBorder="1" applyAlignment="1">
      <alignment horizontal="center" vertical="center" wrapText="1"/>
    </xf>
    <xf numFmtId="197" fontId="78" fillId="32" borderId="0" xfId="0" applyNumberFormat="1" applyFont="1" applyFill="1" applyAlignment="1">
      <alignment horizontal="center" wrapText="1"/>
    </xf>
    <xf numFmtId="0" fontId="6" fillId="0" borderId="0" xfId="0" applyFont="1"/>
    <xf numFmtId="171" fontId="80" fillId="31" borderId="19" xfId="0" applyNumberFormat="1" applyFont="1" applyFill="1" applyBorder="1" applyAlignment="1">
      <alignment horizontal="right" vertical="center" wrapText="1"/>
    </xf>
    <xf numFmtId="191" fontId="79" fillId="0" borderId="0" xfId="0" applyNumberFormat="1" applyFont="1" applyAlignment="1">
      <alignment wrapText="1"/>
    </xf>
    <xf numFmtId="171" fontId="124" fillId="18" borderId="19" xfId="0" applyNumberFormat="1" applyFont="1" applyFill="1" applyBorder="1" applyAlignment="1">
      <alignment horizontal="right" wrapText="1"/>
    </xf>
    <xf numFmtId="0" fontId="6" fillId="0" borderId="0" xfId="0" applyFont="1" applyAlignment="1">
      <alignment horizontal="right"/>
    </xf>
    <xf numFmtId="0" fontId="78" fillId="32" borderId="0" xfId="160" applyFont="1" applyFill="1" applyAlignment="1">
      <alignment horizontal="left" vertical="center" wrapText="1"/>
    </xf>
    <xf numFmtId="0" fontId="98" fillId="29" borderId="19" xfId="0" applyFont="1" applyFill="1" applyBorder="1" applyAlignment="1">
      <alignment horizontal="left" vertical="center" wrapText="1"/>
    </xf>
    <xf numFmtId="179" fontId="98" fillId="27" borderId="19" xfId="0" applyNumberFormat="1" applyFont="1" applyFill="1" applyBorder="1" applyAlignment="1">
      <alignment horizontal="right" vertical="center" wrapText="1"/>
    </xf>
    <xf numFmtId="0" fontId="5" fillId="0" borderId="0" xfId="0" applyFont="1"/>
    <xf numFmtId="0" fontId="5" fillId="0" borderId="0" xfId="0" applyFont="1" applyAlignment="1">
      <alignment horizontal="left" wrapText="1"/>
    </xf>
    <xf numFmtId="0" fontId="80" fillId="29" borderId="19" xfId="0" applyFont="1" applyFill="1" applyBorder="1" applyAlignment="1">
      <alignment horizontal="left" vertical="center" wrapText="1" indent="2"/>
    </xf>
    <xf numFmtId="0" fontId="162" fillId="0" borderId="67" xfId="160" applyFont="1" applyBorder="1" applyAlignment="1">
      <alignment horizontal="left" vertical="center" wrapText="1" indent="3"/>
    </xf>
    <xf numFmtId="0" fontId="162" fillId="0" borderId="0" xfId="160" applyFont="1" applyAlignment="1">
      <alignment horizontal="center" vertical="center"/>
    </xf>
    <xf numFmtId="0" fontId="162" fillId="0" borderId="69" xfId="160" applyFont="1" applyBorder="1" applyAlignment="1">
      <alignment horizontal="left" vertical="center" wrapText="1" indent="3"/>
    </xf>
    <xf numFmtId="0" fontId="163" fillId="0" borderId="10" xfId="160" applyFont="1" applyBorder="1" applyAlignment="1">
      <alignment horizontal="left" vertical="center" wrapText="1" indent="2"/>
    </xf>
    <xf numFmtId="0" fontId="77" fillId="0" borderId="0" xfId="160" applyFont="1" applyAlignment="1">
      <alignment horizontal="center" vertical="center"/>
    </xf>
    <xf numFmtId="0" fontId="77" fillId="0" borderId="67" xfId="160" applyFont="1" applyBorder="1" applyAlignment="1">
      <alignment horizontal="left" vertical="center" wrapText="1" indent="1"/>
    </xf>
    <xf numFmtId="0" fontId="77" fillId="0" borderId="69" xfId="160" applyFont="1" applyBorder="1" applyAlignment="1">
      <alignment horizontal="left" vertical="center" wrapText="1" indent="1"/>
    </xf>
    <xf numFmtId="193" fontId="98" fillId="29" borderId="19" xfId="0" applyNumberFormat="1" applyFont="1" applyFill="1" applyBorder="1" applyAlignment="1">
      <alignment wrapText="1"/>
    </xf>
    <xf numFmtId="0" fontId="129" fillId="29" borderId="0" xfId="0" applyFont="1" applyFill="1" applyAlignment="1">
      <alignment vertical="center" wrapText="1"/>
    </xf>
    <xf numFmtId="3" fontId="83" fillId="0" borderId="0" xfId="44" applyNumberFormat="1" applyFont="1"/>
    <xf numFmtId="171" fontId="98" fillId="31" borderId="16" xfId="0" applyNumberFormat="1" applyFont="1" applyFill="1" applyBorder="1" applyAlignment="1">
      <alignment horizontal="right" vertical="center" wrapText="1"/>
    </xf>
    <xf numFmtId="171" fontId="94" fillId="18" borderId="0" xfId="0" applyNumberFormat="1" applyFont="1" applyFill="1" applyAlignment="1">
      <alignment horizontal="right" vertical="center" wrapText="1"/>
    </xf>
    <xf numFmtId="195" fontId="94" fillId="18" borderId="0" xfId="151" applyNumberFormat="1" applyFont="1" applyFill="1" applyAlignment="1">
      <alignment horizontal="right" vertical="center" wrapText="1"/>
    </xf>
    <xf numFmtId="171" fontId="135" fillId="31" borderId="0" xfId="0" applyNumberFormat="1" applyFont="1" applyFill="1" applyAlignment="1">
      <alignment horizontal="right" vertical="center" wrapText="1"/>
    </xf>
    <xf numFmtId="193" fontId="135" fillId="31" borderId="0" xfId="0" applyNumberFormat="1" applyFont="1" applyFill="1" applyAlignment="1">
      <alignment horizontal="right" vertical="center" wrapText="1"/>
    </xf>
    <xf numFmtId="181" fontId="161" fillId="0" borderId="63" xfId="56" applyNumberFormat="1" applyFont="1" applyBorder="1" applyAlignment="1">
      <alignment horizontal="right" wrapText="1"/>
    </xf>
    <xf numFmtId="179" fontId="80" fillId="18" borderId="0" xfId="0" applyNumberFormat="1" applyFont="1" applyFill="1" applyAlignment="1">
      <alignment horizontal="right" vertical="center" wrapText="1"/>
    </xf>
    <xf numFmtId="0" fontId="93" fillId="29" borderId="23" xfId="0" applyFont="1" applyFill="1" applyBorder="1" applyAlignment="1">
      <alignment horizontal="left" vertical="center" wrapText="1" indent="2"/>
    </xf>
    <xf numFmtId="171" fontId="98" fillId="31" borderId="19" xfId="0" applyNumberFormat="1" applyFont="1" applyFill="1" applyBorder="1" applyAlignment="1">
      <alignment horizontal="right" vertical="center" wrapText="1"/>
    </xf>
    <xf numFmtId="171" fontId="98" fillId="29" borderId="19" xfId="0" applyNumberFormat="1" applyFont="1" applyFill="1" applyBorder="1" applyAlignment="1">
      <alignment horizontal="right" vertical="center" wrapText="1"/>
    </xf>
    <xf numFmtId="0" fontId="11" fillId="18" borderId="0" xfId="0" applyFont="1" applyFill="1"/>
    <xf numFmtId="191" fontId="77" fillId="29" borderId="0" xfId="0" applyNumberFormat="1" applyFont="1" applyFill="1" applyAlignment="1">
      <alignment horizontal="right" vertical="center" wrapText="1"/>
    </xf>
    <xf numFmtId="193" fontId="79" fillId="0" borderId="0" xfId="0" applyNumberFormat="1" applyFont="1" applyAlignment="1">
      <alignment horizontal="left" wrapText="1" indent="3"/>
    </xf>
    <xf numFmtId="0" fontId="167" fillId="0" borderId="21" xfId="0" applyFont="1" applyBorder="1" applyAlignment="1">
      <alignment vertical="center" wrapText="1"/>
    </xf>
    <xf numFmtId="0" fontId="35" fillId="0" borderId="0" xfId="54" applyFont="1" applyAlignment="1">
      <alignment vertical="center" wrapText="1"/>
    </xf>
    <xf numFmtId="0" fontId="84" fillId="18" borderId="0" xfId="0" applyFont="1" applyFill="1" applyAlignment="1">
      <alignment horizontal="left" wrapText="1" indent="2"/>
    </xf>
    <xf numFmtId="0" fontId="84" fillId="18" borderId="21" xfId="0" applyFont="1" applyFill="1" applyBorder="1" applyAlignment="1">
      <alignment horizontal="left" wrapText="1" indent="2"/>
    </xf>
    <xf numFmtId="0" fontId="84" fillId="18" borderId="0" xfId="0" applyFont="1" applyFill="1" applyAlignment="1">
      <alignment wrapText="1"/>
    </xf>
    <xf numFmtId="0" fontId="84" fillId="18" borderId="21" xfId="0" applyFont="1" applyFill="1" applyBorder="1" applyAlignment="1">
      <alignment horizontal="left" vertical="center" wrapText="1" indent="2"/>
    </xf>
    <xf numFmtId="0" fontId="121" fillId="0" borderId="0" xfId="160" quotePrefix="1" applyFont="1" applyAlignment="1">
      <alignment horizontal="left" vertical="center" wrapText="1"/>
    </xf>
    <xf numFmtId="3" fontId="62" fillId="32" borderId="0" xfId="0" applyNumberFormat="1" applyFont="1" applyFill="1" applyAlignment="1">
      <alignment wrapText="1"/>
    </xf>
    <xf numFmtId="171" fontId="80" fillId="18" borderId="19" xfId="0" applyNumberFormat="1" applyFont="1" applyFill="1" applyBorder="1" applyAlignment="1">
      <alignment horizontal="right" vertical="center" wrapText="1"/>
    </xf>
    <xf numFmtId="0" fontId="79" fillId="18" borderId="0" xfId="0" applyFont="1" applyFill="1" applyAlignment="1">
      <alignment horizontal="left" wrapText="1" indent="2"/>
    </xf>
    <xf numFmtId="171" fontId="80" fillId="18" borderId="0" xfId="0" applyNumberFormat="1" applyFont="1" applyFill="1" applyAlignment="1">
      <alignment horizontal="right" vertical="center" wrapText="1"/>
    </xf>
    <xf numFmtId="193" fontId="124" fillId="18" borderId="19" xfId="0" applyNumberFormat="1" applyFont="1" applyFill="1" applyBorder="1" applyAlignment="1">
      <alignment horizontal="right" vertical="center" wrapText="1"/>
    </xf>
    <xf numFmtId="193" fontId="94" fillId="18" borderId="0" xfId="0" applyNumberFormat="1" applyFont="1" applyFill="1" applyAlignment="1">
      <alignment horizontal="right" vertical="center" wrapText="1"/>
    </xf>
    <xf numFmtId="193" fontId="94" fillId="18" borderId="19" xfId="0" applyNumberFormat="1" applyFont="1" applyFill="1" applyBorder="1" applyAlignment="1">
      <alignment horizontal="right" vertical="center" wrapText="1"/>
    </xf>
    <xf numFmtId="193" fontId="93" fillId="18" borderId="0" xfId="0" applyNumberFormat="1" applyFont="1" applyFill="1" applyAlignment="1">
      <alignment horizontal="right" vertical="center" wrapText="1"/>
    </xf>
    <xf numFmtId="0" fontId="94" fillId="18" borderId="19" xfId="0" applyFont="1" applyFill="1" applyBorder="1" applyAlignment="1">
      <alignment horizontal="right" vertical="center" wrapText="1"/>
    </xf>
    <xf numFmtId="175" fontId="94" fillId="18" borderId="0" xfId="0" applyNumberFormat="1" applyFont="1" applyFill="1" applyAlignment="1">
      <alignment horizontal="right" vertical="center" wrapText="1"/>
    </xf>
    <xf numFmtId="178" fontId="94" fillId="18" borderId="19" xfId="0" applyNumberFormat="1" applyFont="1" applyFill="1" applyBorder="1" applyAlignment="1">
      <alignment horizontal="right" vertical="center" wrapText="1"/>
    </xf>
    <xf numFmtId="175" fontId="79" fillId="18" borderId="0" xfId="0" applyNumberFormat="1" applyFont="1" applyFill="1" applyAlignment="1">
      <alignment wrapText="1"/>
    </xf>
    <xf numFmtId="191" fontId="79" fillId="18" borderId="0" xfId="0" applyNumberFormat="1" applyFont="1" applyFill="1" applyAlignment="1">
      <alignment wrapText="1"/>
    </xf>
    <xf numFmtId="188" fontId="94" fillId="18" borderId="19" xfId="0" applyNumberFormat="1" applyFont="1" applyFill="1" applyBorder="1" applyAlignment="1">
      <alignment horizontal="right" wrapText="1"/>
    </xf>
    <xf numFmtId="171" fontId="124" fillId="18" borderId="19" xfId="0" applyNumberFormat="1" applyFont="1" applyFill="1" applyBorder="1" applyAlignment="1">
      <alignment horizontal="right" vertical="center" wrapText="1"/>
    </xf>
    <xf numFmtId="171" fontId="94" fillId="18" borderId="19" xfId="0" applyNumberFormat="1" applyFont="1" applyFill="1" applyBorder="1" applyAlignment="1">
      <alignment horizontal="right" vertical="center" wrapText="1"/>
    </xf>
    <xf numFmtId="193" fontId="104" fillId="18" borderId="0" xfId="0" applyNumberFormat="1" applyFont="1" applyFill="1" applyAlignment="1">
      <alignment horizontal="right" vertical="center" wrapText="1"/>
    </xf>
    <xf numFmtId="195" fontId="77" fillId="18" borderId="0" xfId="151" applyNumberFormat="1" applyFont="1" applyFill="1" applyBorder="1" applyAlignment="1">
      <alignment horizontal="right" vertical="center" wrapText="1"/>
    </xf>
    <xf numFmtId="171" fontId="104" fillId="18" borderId="0" xfId="0" applyNumberFormat="1" applyFont="1" applyFill="1" applyAlignment="1">
      <alignment horizontal="right" vertical="center" wrapText="1"/>
    </xf>
    <xf numFmtId="171" fontId="104" fillId="18" borderId="19" xfId="0" applyNumberFormat="1" applyFont="1" applyFill="1" applyBorder="1" applyAlignment="1">
      <alignment horizontal="right" vertical="center" wrapText="1"/>
    </xf>
    <xf numFmtId="0" fontId="80" fillId="29" borderId="0" xfId="0" applyFont="1" applyFill="1" applyAlignment="1">
      <alignment horizontal="left" vertical="center" wrapText="1" indent="2"/>
    </xf>
    <xf numFmtId="0" fontId="80" fillId="29" borderId="0" xfId="0" applyFont="1" applyFill="1" applyAlignment="1">
      <alignment horizontal="left" vertical="center" wrapText="1" indent="3"/>
    </xf>
    <xf numFmtId="0" fontId="80" fillId="29" borderId="0" xfId="0" applyFont="1" applyFill="1" applyAlignment="1">
      <alignment horizontal="left" vertical="center" wrapText="1" indent="4"/>
    </xf>
    <xf numFmtId="0" fontId="167" fillId="29" borderId="60" xfId="0" applyFont="1" applyFill="1" applyBorder="1" applyAlignment="1">
      <alignment horizontal="left" vertical="center" wrapText="1" indent="2"/>
    </xf>
    <xf numFmtId="0" fontId="80" fillId="29" borderId="60" xfId="0" applyFont="1" applyFill="1" applyBorder="1" applyAlignment="1">
      <alignment horizontal="left" vertical="center" wrapText="1" indent="3"/>
    </xf>
    <xf numFmtId="171" fontId="167" fillId="29" borderId="60" xfId="0" applyNumberFormat="1" applyFont="1" applyFill="1" applyBorder="1" applyAlignment="1">
      <alignment horizontal="right" vertical="center" wrapText="1"/>
    </xf>
    <xf numFmtId="171" fontId="80" fillId="29" borderId="60" xfId="0" applyNumberFormat="1" applyFont="1" applyFill="1" applyBorder="1" applyAlignment="1">
      <alignment horizontal="right" vertical="center" wrapText="1"/>
    </xf>
    <xf numFmtId="175" fontId="80" fillId="29" borderId="60" xfId="0" applyNumberFormat="1" applyFont="1" applyFill="1" applyBorder="1" applyAlignment="1">
      <alignment horizontal="right" vertical="center" wrapText="1"/>
    </xf>
    <xf numFmtId="171" fontId="167" fillId="31" borderId="60" xfId="0" applyNumberFormat="1" applyFont="1" applyFill="1" applyBorder="1" applyAlignment="1">
      <alignment horizontal="right" vertical="center" wrapText="1"/>
    </xf>
    <xf numFmtId="171" fontId="80" fillId="31" borderId="60" xfId="0" applyNumberFormat="1" applyFont="1" applyFill="1" applyBorder="1" applyAlignment="1">
      <alignment horizontal="right" vertical="center" wrapText="1"/>
    </xf>
    <xf numFmtId="179" fontId="80" fillId="29" borderId="60" xfId="0" applyNumberFormat="1" applyFont="1" applyFill="1" applyBorder="1" applyAlignment="1">
      <alignment horizontal="right" vertical="center" wrapText="1"/>
    </xf>
    <xf numFmtId="0" fontId="11" fillId="31" borderId="0" xfId="0" applyFont="1" applyFill="1"/>
    <xf numFmtId="0" fontId="63" fillId="0" borderId="0" xfId="0" applyFont="1"/>
    <xf numFmtId="0" fontId="4" fillId="0" borderId="0" xfId="0" applyFont="1" applyAlignment="1">
      <alignment horizontal="left" wrapText="1"/>
    </xf>
    <xf numFmtId="0" fontId="4" fillId="0" borderId="0" xfId="0" applyFont="1"/>
    <xf numFmtId="0" fontId="171" fillId="29" borderId="70" xfId="0" applyFont="1" applyFill="1" applyBorder="1" applyAlignment="1">
      <alignment horizontal="left" vertical="center" wrapText="1"/>
    </xf>
    <xf numFmtId="169" fontId="98" fillId="29" borderId="70" xfId="0" applyNumberFormat="1" applyFont="1" applyFill="1" applyBorder="1" applyAlignment="1">
      <alignment horizontal="right" vertical="center" wrapText="1"/>
    </xf>
    <xf numFmtId="169" fontId="98" fillId="18" borderId="70" xfId="0" applyNumberFormat="1" applyFont="1" applyFill="1" applyBorder="1" applyAlignment="1">
      <alignment horizontal="right" vertical="center" wrapText="1"/>
    </xf>
    <xf numFmtId="171" fontId="98" fillId="31" borderId="63" xfId="0" applyNumberFormat="1" applyFont="1" applyFill="1" applyBorder="1" applyAlignment="1">
      <alignment horizontal="right" vertical="center" wrapText="1"/>
    </xf>
    <xf numFmtId="181" fontId="98" fillId="18" borderId="19" xfId="0" applyNumberFormat="1" applyFont="1" applyFill="1" applyBorder="1" applyAlignment="1">
      <alignment horizontal="right" vertical="center" wrapText="1"/>
    </xf>
    <xf numFmtId="171" fontId="78" fillId="32" borderId="0" xfId="0" applyNumberFormat="1" applyFont="1" applyFill="1" applyAlignment="1">
      <alignment horizontal="right" vertical="center" wrapText="1"/>
    </xf>
    <xf numFmtId="0" fontId="98" fillId="18" borderId="60" xfId="0" applyFont="1" applyFill="1" applyBorder="1" applyAlignment="1">
      <alignment horizontal="left" vertical="center" wrapText="1" indent="2"/>
    </xf>
    <xf numFmtId="0" fontId="35" fillId="0" borderId="0" xfId="45" applyFont="1" applyAlignment="1">
      <alignment horizontal="left" indent="2"/>
    </xf>
    <xf numFmtId="0" fontId="79" fillId="18" borderId="0" xfId="0" applyFont="1" applyFill="1" applyAlignment="1">
      <alignment horizontal="left" wrapText="1" indent="3"/>
    </xf>
    <xf numFmtId="10" fontId="101" fillId="0" borderId="0" xfId="0" applyNumberFormat="1" applyFont="1"/>
    <xf numFmtId="0" fontId="37" fillId="18" borderId="0" xfId="67" applyFont="1" applyFill="1"/>
    <xf numFmtId="0" fontId="83" fillId="18" borderId="0" xfId="44" applyFont="1" applyFill="1"/>
    <xf numFmtId="0" fontId="77" fillId="18" borderId="0" xfId="44" applyFont="1" applyFill="1"/>
    <xf numFmtId="175" fontId="80" fillId="29" borderId="19" xfId="0" applyNumberFormat="1" applyFont="1" applyFill="1" applyBorder="1" applyAlignment="1">
      <alignment horizontal="right" vertical="center" wrapText="1"/>
    </xf>
    <xf numFmtId="181" fontId="80" fillId="31" borderId="60" xfId="0" applyNumberFormat="1" applyFont="1" applyFill="1" applyBorder="1" applyAlignment="1">
      <alignment horizontal="right" vertical="center" wrapText="1"/>
    </xf>
    <xf numFmtId="193" fontId="98" fillId="25" borderId="72" xfId="0" applyNumberFormat="1" applyFont="1" applyFill="1" applyBorder="1" applyAlignment="1">
      <alignment horizontal="right" wrapText="1" indent="1"/>
    </xf>
    <xf numFmtId="0" fontId="124" fillId="29" borderId="60" xfId="0" applyFont="1" applyFill="1" applyBorder="1" applyAlignment="1">
      <alignment horizontal="left" vertical="center" wrapText="1" indent="2"/>
    </xf>
    <xf numFmtId="193" fontId="124" fillId="31" borderId="60" xfId="0" applyNumberFormat="1" applyFont="1" applyFill="1" applyBorder="1" applyAlignment="1">
      <alignment horizontal="right" vertical="center" wrapText="1"/>
    </xf>
    <xf numFmtId="193" fontId="124" fillId="29" borderId="60" xfId="0" applyNumberFormat="1" applyFont="1" applyFill="1" applyBorder="1" applyAlignment="1">
      <alignment horizontal="right" vertical="center" wrapText="1"/>
    </xf>
    <xf numFmtId="191" fontId="124" fillId="29" borderId="60" xfId="0" applyNumberFormat="1" applyFont="1" applyFill="1" applyBorder="1" applyAlignment="1">
      <alignment horizontal="right" vertical="center" wrapText="1"/>
    </xf>
    <xf numFmtId="0" fontId="98" fillId="29" borderId="60" xfId="56" applyFont="1" applyFill="1" applyBorder="1" applyAlignment="1">
      <alignment horizontal="left" wrapText="1" indent="2"/>
    </xf>
    <xf numFmtId="171" fontId="98" fillId="31" borderId="60" xfId="56" applyNumberFormat="1" applyFont="1" applyFill="1" applyBorder="1" applyAlignment="1">
      <alignment horizontal="right" wrapText="1"/>
    </xf>
    <xf numFmtId="171" fontId="98" fillId="0" borderId="60" xfId="56" applyNumberFormat="1" applyFont="1" applyBorder="1" applyAlignment="1">
      <alignment horizontal="right" wrapText="1"/>
    </xf>
    <xf numFmtId="181" fontId="98" fillId="0" borderId="60" xfId="56" applyNumberFormat="1" applyFont="1" applyBorder="1" applyAlignment="1">
      <alignment horizontal="right" wrapText="1"/>
    </xf>
    <xf numFmtId="171" fontId="80" fillId="31" borderId="0" xfId="56" applyNumberFormat="1" applyFont="1" applyFill="1" applyAlignment="1">
      <alignment horizontal="right" wrapText="1"/>
    </xf>
    <xf numFmtId="181" fontId="80" fillId="0" borderId="0" xfId="56" applyNumberFormat="1" applyFont="1" applyAlignment="1">
      <alignment horizontal="right" wrapText="1"/>
    </xf>
    <xf numFmtId="171" fontId="124" fillId="31" borderId="60" xfId="0" applyNumberFormat="1" applyFont="1" applyFill="1" applyBorder="1" applyAlignment="1">
      <alignment horizontal="right" vertical="center" wrapText="1"/>
    </xf>
    <xf numFmtId="171" fontId="124" fillId="18" borderId="60" xfId="0" applyNumberFormat="1" applyFont="1" applyFill="1" applyBorder="1" applyAlignment="1">
      <alignment horizontal="right" vertical="center" wrapText="1"/>
    </xf>
    <xf numFmtId="191" fontId="94" fillId="18" borderId="19" xfId="0" applyNumberFormat="1" applyFont="1" applyFill="1" applyBorder="1" applyAlignment="1">
      <alignment horizontal="right" vertical="center" wrapText="1"/>
    </xf>
    <xf numFmtId="191" fontId="124" fillId="18" borderId="19" xfId="0" applyNumberFormat="1" applyFont="1" applyFill="1" applyBorder="1" applyAlignment="1">
      <alignment horizontal="right" vertical="center" wrapText="1"/>
    </xf>
    <xf numFmtId="0" fontId="77" fillId="29" borderId="0" xfId="0" applyFont="1" applyFill="1" applyAlignment="1">
      <alignment horizontal="left" vertical="center" wrapText="1" indent="4"/>
    </xf>
    <xf numFmtId="171" fontId="98" fillId="31" borderId="60" xfId="0" applyNumberFormat="1" applyFont="1" applyFill="1" applyBorder="1" applyAlignment="1">
      <alignment horizontal="right" vertical="center" wrapText="1"/>
    </xf>
    <xf numFmtId="171" fontId="98" fillId="18" borderId="19" xfId="0" applyNumberFormat="1" applyFont="1" applyFill="1" applyBorder="1" applyAlignment="1">
      <alignment horizontal="right" vertical="center" wrapText="1"/>
    </xf>
    <xf numFmtId="171" fontId="79" fillId="18" borderId="0" xfId="0" applyNumberFormat="1" applyFont="1" applyFill="1" applyAlignment="1">
      <alignment horizontal="right" vertical="center" wrapText="1"/>
    </xf>
    <xf numFmtId="0" fontId="84" fillId="29" borderId="33" xfId="0" applyFont="1" applyFill="1" applyBorder="1" applyAlignment="1">
      <alignment horizontal="left" wrapText="1" indent="2"/>
    </xf>
    <xf numFmtId="171" fontId="93" fillId="0" borderId="33" xfId="0" applyNumberFormat="1" applyFont="1" applyBorder="1" applyAlignment="1">
      <alignment horizontal="right" wrapText="1"/>
    </xf>
    <xf numFmtId="181" fontId="93" fillId="29" borderId="33" xfId="0" applyNumberFormat="1" applyFont="1" applyFill="1" applyBorder="1" applyAlignment="1">
      <alignment horizontal="right" wrapText="1"/>
    </xf>
    <xf numFmtId="175" fontId="80" fillId="31" borderId="60" xfId="0" applyNumberFormat="1" applyFont="1" applyFill="1" applyBorder="1" applyAlignment="1">
      <alignment horizontal="right" vertical="center" wrapText="1"/>
    </xf>
    <xf numFmtId="175" fontId="80" fillId="31" borderId="19" xfId="0" applyNumberFormat="1" applyFont="1" applyFill="1" applyBorder="1" applyAlignment="1">
      <alignment horizontal="right" vertical="center" wrapText="1"/>
    </xf>
    <xf numFmtId="179" fontId="80" fillId="31" borderId="60" xfId="0" applyNumberFormat="1" applyFont="1" applyFill="1" applyBorder="1" applyAlignment="1">
      <alignment horizontal="right" vertical="center" wrapText="1"/>
    </xf>
    <xf numFmtId="0" fontId="93" fillId="29" borderId="0" xfId="0" applyFont="1" applyFill="1" applyAlignment="1">
      <alignment horizontal="left" wrapText="1" indent="2"/>
    </xf>
    <xf numFmtId="0" fontId="121" fillId="0" borderId="0" xfId="38" applyFont="1" applyAlignment="1">
      <alignment horizontal="left" vertical="top" wrapText="1" indent="2"/>
    </xf>
    <xf numFmtId="172" fontId="80" fillId="18" borderId="0" xfId="0" applyNumberFormat="1" applyFont="1" applyFill="1" applyAlignment="1">
      <alignment horizontal="right" vertical="center" wrapText="1"/>
    </xf>
    <xf numFmtId="0" fontId="178" fillId="0" borderId="0" xfId="44" quotePrefix="1" applyFont="1"/>
    <xf numFmtId="0" fontId="121" fillId="0" borderId="0" xfId="44" applyFont="1" applyAlignment="1">
      <alignment horizontal="left" vertical="center" wrapText="1"/>
    </xf>
    <xf numFmtId="0" fontId="179" fillId="29" borderId="0" xfId="0" applyFont="1" applyFill="1" applyAlignment="1">
      <alignment horizontal="left" wrapText="1" indent="2"/>
    </xf>
    <xf numFmtId="0" fontId="84" fillId="29" borderId="0" xfId="0" applyFont="1" applyFill="1" applyAlignment="1">
      <alignment horizontal="left" vertical="center" wrapText="1" indent="2"/>
    </xf>
    <xf numFmtId="0" fontId="78" fillId="32" borderId="9" xfId="0" applyFont="1" applyFill="1" applyBorder="1" applyAlignment="1">
      <alignment horizontal="left" vertical="center" wrapText="1" indent="2"/>
    </xf>
    <xf numFmtId="171" fontId="78" fillId="32" borderId="9" xfId="0" applyNumberFormat="1" applyFont="1" applyFill="1" applyBorder="1" applyAlignment="1">
      <alignment horizontal="right" vertical="center" wrapText="1"/>
    </xf>
    <xf numFmtId="181" fontId="78" fillId="32" borderId="9" xfId="0" applyNumberFormat="1" applyFont="1" applyFill="1" applyBorder="1" applyAlignment="1">
      <alignment horizontal="right" vertical="center" wrapText="1"/>
    </xf>
    <xf numFmtId="171" fontId="98" fillId="31" borderId="22" xfId="0" applyNumberFormat="1" applyFont="1" applyFill="1" applyBorder="1" applyAlignment="1">
      <alignment horizontal="right" vertical="center" wrapText="1"/>
    </xf>
    <xf numFmtId="171" fontId="98" fillId="0" borderId="22" xfId="0" applyNumberFormat="1" applyFont="1" applyBorder="1" applyAlignment="1">
      <alignment horizontal="right" vertical="center" wrapText="1"/>
    </xf>
    <xf numFmtId="181" fontId="98" fillId="0" borderId="22" xfId="0" applyNumberFormat="1" applyFont="1" applyBorder="1" applyAlignment="1">
      <alignment horizontal="right" vertical="center" wrapText="1"/>
    </xf>
    <xf numFmtId="171" fontId="79" fillId="0" borderId="16" xfId="0" applyNumberFormat="1" applyFont="1" applyBorder="1" applyAlignment="1">
      <alignment horizontal="right" vertical="center" wrapText="1"/>
    </xf>
    <xf numFmtId="181" fontId="79" fillId="0" borderId="16" xfId="0" applyNumberFormat="1" applyFont="1" applyBorder="1" applyAlignment="1">
      <alignment horizontal="right" vertical="center" wrapText="1"/>
    </xf>
    <xf numFmtId="181" fontId="79" fillId="0" borderId="0" xfId="0" applyNumberFormat="1" applyFont="1" applyAlignment="1">
      <alignment horizontal="right" vertical="center" wrapText="1"/>
    </xf>
    <xf numFmtId="0" fontId="98" fillId="29" borderId="22" xfId="0" applyFont="1" applyFill="1" applyBorder="1" applyAlignment="1">
      <alignment horizontal="left" vertical="center" wrapText="1" indent="2"/>
    </xf>
    <xf numFmtId="0" fontId="79" fillId="29" borderId="16" xfId="0" applyFont="1" applyFill="1" applyBorder="1" applyAlignment="1">
      <alignment horizontal="left" vertical="center" wrapText="1" indent="2"/>
    </xf>
    <xf numFmtId="0" fontId="79" fillId="29" borderId="9" xfId="0" applyFont="1" applyFill="1" applyBorder="1" applyAlignment="1">
      <alignment horizontal="left" vertical="center" wrapText="1" indent="4"/>
    </xf>
    <xf numFmtId="0" fontId="79" fillId="18" borderId="19" xfId="0" applyFont="1" applyFill="1" applyBorder="1" applyAlignment="1">
      <alignment horizontal="left" wrapText="1" indent="2"/>
    </xf>
    <xf numFmtId="0" fontId="84" fillId="29" borderId="21" xfId="0" applyFont="1" applyFill="1" applyBorder="1" applyAlignment="1">
      <alignment horizontal="left" wrapText="1"/>
    </xf>
    <xf numFmtId="3" fontId="94" fillId="18" borderId="0" xfId="160" applyNumberFormat="1" applyFont="1" applyFill="1" applyAlignment="1">
      <alignment horizontal="center" vertical="center" wrapText="1"/>
    </xf>
    <xf numFmtId="195" fontId="94" fillId="18" borderId="0" xfId="161" applyNumberFormat="1" applyFont="1" applyFill="1" applyAlignment="1">
      <alignment horizontal="center" vertical="center" wrapText="1"/>
    </xf>
    <xf numFmtId="0" fontId="156" fillId="18" borderId="0" xfId="160" applyFont="1" applyFill="1" applyAlignment="1">
      <alignment horizontal="center" vertical="center"/>
    </xf>
    <xf numFmtId="0" fontId="156" fillId="18" borderId="0" xfId="160" quotePrefix="1" applyFont="1" applyFill="1" applyAlignment="1">
      <alignment horizontal="left" vertical="center" wrapText="1" indent="1"/>
    </xf>
    <xf numFmtId="0" fontId="101" fillId="18" borderId="0" xfId="0" applyFont="1" applyFill="1"/>
    <xf numFmtId="0" fontId="62" fillId="18" borderId="0" xfId="0" applyFont="1" applyFill="1" applyAlignment="1">
      <alignment vertical="top" wrapText="1"/>
    </xf>
    <xf numFmtId="0" fontId="62" fillId="18" borderId="0" xfId="0" applyFont="1" applyFill="1" applyAlignment="1">
      <alignment wrapText="1"/>
    </xf>
    <xf numFmtId="0" fontId="3" fillId="0" borderId="0" xfId="0" applyFont="1"/>
    <xf numFmtId="0" fontId="35" fillId="0" borderId="0" xfId="0" applyFont="1" applyAlignment="1">
      <alignment horizontal="left" wrapText="1" indent="2"/>
    </xf>
    <xf numFmtId="171" fontId="80" fillId="18" borderId="0" xfId="56" applyNumberFormat="1" applyFont="1" applyFill="1" applyAlignment="1">
      <alignment horizontal="right" wrapText="1"/>
    </xf>
    <xf numFmtId="171" fontId="80" fillId="18" borderId="19" xfId="56" applyNumberFormat="1" applyFont="1" applyFill="1" applyBorder="1" applyAlignment="1">
      <alignment horizontal="right" wrapText="1"/>
    </xf>
    <xf numFmtId="181" fontId="124" fillId="18" borderId="19" xfId="0" applyNumberFormat="1" applyFont="1" applyFill="1" applyBorder="1" applyAlignment="1">
      <alignment horizontal="right" vertical="center" wrapText="1"/>
    </xf>
    <xf numFmtId="181" fontId="77" fillId="18" borderId="0" xfId="0" applyNumberFormat="1" applyFont="1" applyFill="1" applyAlignment="1">
      <alignment horizontal="right" vertical="center" wrapText="1"/>
    </xf>
    <xf numFmtId="181" fontId="94" fillId="18" borderId="0" xfId="0" applyNumberFormat="1" applyFont="1" applyFill="1" applyAlignment="1">
      <alignment horizontal="right" vertical="center" wrapText="1"/>
    </xf>
    <xf numFmtId="181" fontId="104" fillId="18" borderId="19" xfId="0" applyNumberFormat="1" applyFont="1" applyFill="1" applyBorder="1" applyAlignment="1">
      <alignment horizontal="right" vertical="center" wrapText="1"/>
    </xf>
    <xf numFmtId="194" fontId="94" fillId="18" borderId="19" xfId="0" applyNumberFormat="1" applyFont="1" applyFill="1" applyBorder="1" applyAlignment="1">
      <alignment horizontal="right" vertical="center" wrapText="1"/>
    </xf>
    <xf numFmtId="181" fontId="80" fillId="18" borderId="0" xfId="0" applyNumberFormat="1" applyFont="1" applyFill="1" applyAlignment="1">
      <alignment horizontal="right" vertical="center" wrapText="1"/>
    </xf>
    <xf numFmtId="186" fontId="80" fillId="31" borderId="0" xfId="0" applyNumberFormat="1" applyFont="1" applyFill="1" applyAlignment="1">
      <alignment horizontal="right" vertical="center" wrapText="1"/>
    </xf>
    <xf numFmtId="186" fontId="80" fillId="18" borderId="0" xfId="0" applyNumberFormat="1" applyFont="1" applyFill="1" applyAlignment="1">
      <alignment horizontal="right" vertical="center" wrapText="1"/>
    </xf>
    <xf numFmtId="171" fontId="77" fillId="31" borderId="0" xfId="0" applyNumberFormat="1" applyFont="1" applyFill="1" applyAlignment="1">
      <alignment horizontal="right" vertical="center" wrapText="1"/>
    </xf>
    <xf numFmtId="171" fontId="77" fillId="18" borderId="0" xfId="0" applyNumberFormat="1" applyFont="1" applyFill="1" applyAlignment="1">
      <alignment horizontal="right" vertical="center" wrapText="1"/>
    </xf>
    <xf numFmtId="171" fontId="77" fillId="31" borderId="19" xfId="0" applyNumberFormat="1" applyFont="1" applyFill="1" applyBorder="1" applyAlignment="1">
      <alignment horizontal="right" vertical="center" wrapText="1"/>
    </xf>
    <xf numFmtId="171" fontId="77" fillId="18" borderId="19" xfId="0" applyNumberFormat="1" applyFont="1" applyFill="1" applyBorder="1" applyAlignment="1">
      <alignment horizontal="right" vertical="center" wrapText="1"/>
    </xf>
    <xf numFmtId="3" fontId="80" fillId="31" borderId="0" xfId="0" applyNumberFormat="1" applyFont="1" applyFill="1" applyAlignment="1">
      <alignment horizontal="right" vertical="center" wrapText="1"/>
    </xf>
    <xf numFmtId="3" fontId="80" fillId="18" borderId="0" xfId="0" applyNumberFormat="1" applyFont="1" applyFill="1" applyAlignment="1">
      <alignment horizontal="right" vertical="center" wrapText="1"/>
    </xf>
    <xf numFmtId="171" fontId="80" fillId="31" borderId="9" xfId="0" applyNumberFormat="1" applyFont="1" applyFill="1" applyBorder="1" applyAlignment="1">
      <alignment horizontal="right" vertical="center" wrapText="1"/>
    </xf>
    <xf numFmtId="171" fontId="80" fillId="18" borderId="9" xfId="0" applyNumberFormat="1" applyFont="1" applyFill="1" applyBorder="1" applyAlignment="1">
      <alignment horizontal="right" vertical="center" wrapText="1"/>
    </xf>
    <xf numFmtId="172" fontId="80" fillId="18" borderId="9" xfId="0" applyNumberFormat="1" applyFont="1" applyFill="1" applyBorder="1" applyAlignment="1">
      <alignment horizontal="right" vertical="center" wrapText="1"/>
    </xf>
    <xf numFmtId="0" fontId="167" fillId="32" borderId="0" xfId="0" applyFont="1" applyFill="1" applyAlignment="1">
      <alignment horizontal="right" vertical="center" wrapText="1"/>
    </xf>
    <xf numFmtId="173" fontId="80" fillId="31" borderId="0" xfId="0" applyNumberFormat="1" applyFont="1" applyFill="1" applyAlignment="1">
      <alignment horizontal="right" vertical="center" wrapText="1"/>
    </xf>
    <xf numFmtId="173" fontId="80" fillId="18" borderId="0" xfId="0" applyNumberFormat="1" applyFont="1" applyFill="1" applyAlignment="1">
      <alignment horizontal="right" vertical="center" wrapText="1"/>
    </xf>
    <xf numFmtId="174" fontId="80" fillId="18" borderId="0" xfId="0" applyNumberFormat="1" applyFont="1" applyFill="1" applyAlignment="1">
      <alignment horizontal="right" vertical="center" wrapText="1"/>
    </xf>
    <xf numFmtId="176" fontId="80" fillId="18" borderId="0" xfId="0" applyNumberFormat="1" applyFont="1" applyFill="1" applyAlignment="1">
      <alignment horizontal="right" vertical="center" wrapText="1"/>
    </xf>
    <xf numFmtId="177" fontId="80" fillId="18" borderId="0" xfId="0" applyNumberFormat="1" applyFont="1" applyFill="1" applyAlignment="1">
      <alignment horizontal="right" vertical="center" wrapText="1"/>
    </xf>
    <xf numFmtId="179" fontId="80" fillId="31" borderId="0" xfId="0" applyNumberFormat="1" applyFont="1" applyFill="1" applyAlignment="1">
      <alignment horizontal="right" vertical="center" wrapText="1"/>
    </xf>
    <xf numFmtId="179" fontId="80" fillId="31" borderId="9" xfId="0" applyNumberFormat="1" applyFont="1" applyFill="1" applyBorder="1" applyAlignment="1">
      <alignment horizontal="right" vertical="center" wrapText="1"/>
    </xf>
    <xf numFmtId="179" fontId="80" fillId="18" borderId="9" xfId="0" applyNumberFormat="1" applyFont="1" applyFill="1" applyBorder="1" applyAlignment="1">
      <alignment horizontal="right" vertical="center" wrapText="1"/>
    </xf>
    <xf numFmtId="180" fontId="80" fillId="31" borderId="0" xfId="0" applyNumberFormat="1" applyFont="1" applyFill="1" applyAlignment="1">
      <alignment horizontal="right" vertical="center" wrapText="1"/>
    </xf>
    <xf numFmtId="175" fontId="80" fillId="18" borderId="0" xfId="0" applyNumberFormat="1" applyFont="1" applyFill="1" applyAlignment="1">
      <alignment horizontal="right" vertical="center" wrapText="1"/>
    </xf>
    <xf numFmtId="182" fontId="80" fillId="31" borderId="0" xfId="0" applyNumberFormat="1" applyFont="1" applyFill="1" applyAlignment="1">
      <alignment horizontal="right" vertical="center" wrapText="1"/>
    </xf>
    <xf numFmtId="183" fontId="80" fillId="18" borderId="0" xfId="0" applyNumberFormat="1" applyFont="1" applyFill="1" applyAlignment="1">
      <alignment horizontal="right" vertical="center" wrapText="1"/>
    </xf>
    <xf numFmtId="185" fontId="80" fillId="31" borderId="0" xfId="0" applyNumberFormat="1" applyFont="1" applyFill="1" applyAlignment="1">
      <alignment horizontal="right" vertical="center" wrapText="1"/>
    </xf>
    <xf numFmtId="185" fontId="80" fillId="18" borderId="0" xfId="0" applyNumberFormat="1" applyFont="1" applyFill="1" applyAlignment="1">
      <alignment horizontal="right" vertical="center" wrapText="1"/>
    </xf>
    <xf numFmtId="185" fontId="80" fillId="31" borderId="19" xfId="0" applyNumberFormat="1" applyFont="1" applyFill="1" applyBorder="1" applyAlignment="1">
      <alignment horizontal="right" vertical="center" wrapText="1"/>
    </xf>
    <xf numFmtId="185" fontId="80" fillId="18" borderId="19" xfId="0" applyNumberFormat="1" applyFont="1" applyFill="1" applyBorder="1" applyAlignment="1">
      <alignment horizontal="right" vertical="center" wrapText="1"/>
    </xf>
    <xf numFmtId="185" fontId="80" fillId="29" borderId="0" xfId="0" applyNumberFormat="1" applyFont="1" applyFill="1" applyAlignment="1">
      <alignment horizontal="right" vertical="center" wrapText="1"/>
    </xf>
    <xf numFmtId="173" fontId="80" fillId="31" borderId="9" xfId="0" applyNumberFormat="1" applyFont="1" applyFill="1" applyBorder="1" applyAlignment="1">
      <alignment horizontal="right" vertical="center" wrapText="1"/>
    </xf>
    <xf numFmtId="173" fontId="80" fillId="18" borderId="9" xfId="0" applyNumberFormat="1" applyFont="1" applyFill="1" applyBorder="1" applyAlignment="1">
      <alignment horizontal="right" vertical="center" wrapText="1"/>
    </xf>
    <xf numFmtId="181" fontId="80" fillId="18" borderId="9" xfId="0" applyNumberFormat="1" applyFont="1" applyFill="1" applyBorder="1" applyAlignment="1">
      <alignment horizontal="right" vertical="center" wrapText="1"/>
    </xf>
    <xf numFmtId="0" fontId="167" fillId="32" borderId="0" xfId="0" applyFont="1" applyFill="1" applyAlignment="1">
      <alignment horizontal="center" vertical="center" wrapText="1"/>
    </xf>
    <xf numFmtId="184" fontId="80" fillId="31" borderId="0" xfId="0" applyNumberFormat="1" applyFont="1" applyFill="1" applyAlignment="1">
      <alignment horizontal="center" vertical="center" wrapText="1"/>
    </xf>
    <xf numFmtId="184" fontId="80" fillId="18" borderId="0" xfId="0" applyNumberFormat="1" applyFont="1" applyFill="1" applyAlignment="1">
      <alignment horizontal="center" vertical="center" wrapText="1"/>
    </xf>
    <xf numFmtId="184" fontId="80" fillId="31" borderId="19" xfId="0" applyNumberFormat="1" applyFont="1" applyFill="1" applyBorder="1" applyAlignment="1">
      <alignment horizontal="center" vertical="center" wrapText="1"/>
    </xf>
    <xf numFmtId="184" fontId="80" fillId="18" borderId="19" xfId="0" applyNumberFormat="1" applyFont="1" applyFill="1" applyBorder="1" applyAlignment="1">
      <alignment horizontal="center" vertical="center" wrapText="1"/>
    </xf>
    <xf numFmtId="188" fontId="80" fillId="31" borderId="0" xfId="0" applyNumberFormat="1" applyFont="1" applyFill="1" applyAlignment="1">
      <alignment horizontal="center" vertical="center" wrapText="1"/>
    </xf>
    <xf numFmtId="188" fontId="80" fillId="18" borderId="0" xfId="0" applyNumberFormat="1" applyFont="1" applyFill="1" applyAlignment="1">
      <alignment horizontal="center" vertical="center" wrapText="1"/>
    </xf>
    <xf numFmtId="0" fontId="80" fillId="18" borderId="0" xfId="0" applyFont="1" applyFill="1" applyAlignment="1">
      <alignment horizontal="left" vertical="center" wrapText="1" indent="2"/>
    </xf>
    <xf numFmtId="187" fontId="5" fillId="0" borderId="0" xfId="0" applyNumberFormat="1" applyFont="1"/>
    <xf numFmtId="179" fontId="80" fillId="18" borderId="60" xfId="0" applyNumberFormat="1" applyFont="1" applyFill="1" applyBorder="1" applyAlignment="1">
      <alignment horizontal="right" vertical="center" wrapText="1"/>
    </xf>
    <xf numFmtId="179" fontId="80" fillId="29" borderId="0" xfId="0" applyNumberFormat="1" applyFont="1" applyFill="1" applyAlignment="1">
      <alignment horizontal="right" vertical="center" wrapText="1"/>
    </xf>
    <xf numFmtId="179" fontId="80" fillId="0" borderId="0" xfId="0" applyNumberFormat="1" applyFont="1" applyAlignment="1">
      <alignment horizontal="right" vertical="center" wrapText="1"/>
    </xf>
    <xf numFmtId="171" fontId="80" fillId="0" borderId="0" xfId="0" applyNumberFormat="1" applyFont="1" applyAlignment="1">
      <alignment horizontal="right" vertical="center" wrapText="1"/>
    </xf>
    <xf numFmtId="175" fontId="80" fillId="18" borderId="60" xfId="0" applyNumberFormat="1" applyFont="1" applyFill="1" applyBorder="1" applyAlignment="1">
      <alignment horizontal="right" vertical="center" wrapText="1"/>
    </xf>
    <xf numFmtId="194" fontId="80" fillId="18" borderId="0" xfId="0" applyNumberFormat="1" applyFont="1" applyFill="1" applyAlignment="1">
      <alignment vertical="center" wrapText="1"/>
    </xf>
    <xf numFmtId="183" fontId="80" fillId="18" borderId="0" xfId="0" applyNumberFormat="1" applyFont="1" applyFill="1" applyAlignment="1">
      <alignment wrapText="1"/>
    </xf>
    <xf numFmtId="193" fontId="80" fillId="18" borderId="0" xfId="0" applyNumberFormat="1" applyFont="1" applyFill="1" applyAlignment="1">
      <alignment vertical="center" wrapText="1"/>
    </xf>
    <xf numFmtId="193" fontId="80" fillId="18" borderId="19" xfId="0" applyNumberFormat="1" applyFont="1" applyFill="1" applyBorder="1" applyAlignment="1">
      <alignment vertical="center" wrapText="1"/>
    </xf>
    <xf numFmtId="191" fontId="80" fillId="18" borderId="0" xfId="0" applyNumberFormat="1" applyFont="1" applyFill="1" applyAlignment="1">
      <alignment vertical="center" wrapText="1"/>
    </xf>
    <xf numFmtId="0" fontId="129" fillId="29" borderId="0" xfId="0" applyFont="1" applyFill="1" applyAlignment="1">
      <alignment horizontal="left" vertical="center" wrapText="1" indent="1"/>
    </xf>
    <xf numFmtId="0" fontId="0" fillId="18" borderId="0" xfId="0" applyFill="1" applyAlignment="1">
      <alignment horizontal="right"/>
    </xf>
    <xf numFmtId="181" fontId="80" fillId="18" borderId="19" xfId="56" applyNumberFormat="1" applyFont="1" applyFill="1" applyBorder="1" applyAlignment="1">
      <alignment horizontal="right" wrapText="1"/>
    </xf>
    <xf numFmtId="193" fontId="79" fillId="0" borderId="61" xfId="0" applyNumberFormat="1" applyFont="1" applyBorder="1" applyAlignment="1">
      <alignment horizontal="right" wrapText="1" indent="1"/>
    </xf>
    <xf numFmtId="171" fontId="97" fillId="31" borderId="19" xfId="56" applyNumberFormat="1" applyFont="1" applyFill="1" applyBorder="1" applyAlignment="1">
      <alignment horizontal="right" wrapText="1"/>
    </xf>
    <xf numFmtId="171" fontId="80" fillId="31" borderId="19" xfId="56" applyNumberFormat="1" applyFont="1" applyFill="1" applyBorder="1" applyAlignment="1">
      <alignment horizontal="right" wrapText="1"/>
    </xf>
    <xf numFmtId="171" fontId="80" fillId="0" borderId="0" xfId="56" applyNumberFormat="1" applyFont="1" applyAlignment="1">
      <alignment horizontal="right" wrapText="1"/>
    </xf>
    <xf numFmtId="3" fontId="94" fillId="31" borderId="0" xfId="0" applyNumberFormat="1" applyFont="1" applyFill="1" applyAlignment="1">
      <alignment horizontal="right" vertical="center" wrapText="1"/>
    </xf>
    <xf numFmtId="167" fontId="117" fillId="0" borderId="0" xfId="0" applyNumberFormat="1" applyFont="1" applyAlignment="1">
      <alignment vertical="center"/>
    </xf>
    <xf numFmtId="0" fontId="187" fillId="0" borderId="0" xfId="0" applyFont="1"/>
    <xf numFmtId="193" fontId="98" fillId="0" borderId="61" xfId="0" applyNumberFormat="1" applyFont="1" applyBorder="1" applyAlignment="1">
      <alignment horizontal="right" wrapText="1" indent="1"/>
    </xf>
    <xf numFmtId="193" fontId="79" fillId="0" borderId="45" xfId="0" applyNumberFormat="1" applyFont="1" applyBorder="1" applyAlignment="1">
      <alignment horizontal="right" vertical="center" wrapText="1" indent="1"/>
    </xf>
    <xf numFmtId="193" fontId="79" fillId="0" borderId="45" xfId="0" applyNumberFormat="1" applyFont="1" applyBorder="1" applyAlignment="1">
      <alignment horizontal="right" wrapText="1" indent="1"/>
    </xf>
    <xf numFmtId="193" fontId="86" fillId="0" borderId="45" xfId="0" applyNumberFormat="1" applyFont="1" applyBorder="1" applyAlignment="1">
      <alignment horizontal="right" wrapText="1" indent="1"/>
    </xf>
    <xf numFmtId="193" fontId="80" fillId="0" borderId="61" xfId="0" applyNumberFormat="1" applyFont="1" applyBorder="1" applyAlignment="1">
      <alignment horizontal="right" wrapText="1" indent="1"/>
    </xf>
    <xf numFmtId="193" fontId="98" fillId="0" borderId="71" xfId="0" applyNumberFormat="1" applyFont="1" applyBorder="1" applyAlignment="1">
      <alignment horizontal="right" wrapText="1" indent="1"/>
    </xf>
    <xf numFmtId="3" fontId="79" fillId="0" borderId="45" xfId="0" applyNumberFormat="1" applyFont="1" applyBorder="1" applyAlignment="1">
      <alignment horizontal="right" wrapText="1" indent="1"/>
    </xf>
    <xf numFmtId="181" fontId="77" fillId="0" borderId="19" xfId="0" applyNumberFormat="1" applyFont="1" applyBorder="1" applyAlignment="1">
      <alignment horizontal="right" vertical="center" wrapText="1"/>
    </xf>
    <xf numFmtId="181" fontId="124" fillId="0" borderId="19" xfId="0" applyNumberFormat="1" applyFont="1" applyBorder="1" applyAlignment="1">
      <alignment horizontal="right" vertical="center" wrapText="1"/>
    </xf>
    <xf numFmtId="181" fontId="94" fillId="0" borderId="0" xfId="0" applyNumberFormat="1" applyFont="1" applyAlignment="1">
      <alignment horizontal="right" vertical="center" wrapText="1"/>
    </xf>
    <xf numFmtId="181" fontId="124" fillId="0" borderId="60" xfId="0" applyNumberFormat="1" applyFont="1" applyBorder="1" applyAlignment="1">
      <alignment horizontal="right" vertical="center" wrapText="1"/>
    </xf>
    <xf numFmtId="181" fontId="77" fillId="0" borderId="0" xfId="0" applyNumberFormat="1" applyFont="1" applyAlignment="1">
      <alignment horizontal="right" vertical="center" wrapText="1"/>
    </xf>
    <xf numFmtId="181" fontId="94" fillId="0" borderId="19" xfId="0" applyNumberFormat="1" applyFont="1" applyBorder="1" applyAlignment="1">
      <alignment horizontal="right" vertical="center" wrapText="1"/>
    </xf>
    <xf numFmtId="0" fontId="181" fillId="0" borderId="0" xfId="0" applyFont="1"/>
    <xf numFmtId="10" fontId="181" fillId="0" borderId="0" xfId="0" applyNumberFormat="1" applyFont="1"/>
    <xf numFmtId="3" fontId="80" fillId="18" borderId="0" xfId="0" applyNumberFormat="1" applyFont="1" applyFill="1" applyAlignment="1">
      <alignment vertical="center" wrapText="1"/>
    </xf>
    <xf numFmtId="0" fontId="183" fillId="0" borderId="0" xfId="0" applyFont="1"/>
    <xf numFmtId="181" fontId="80" fillId="0" borderId="19" xfId="56" applyNumberFormat="1" applyFont="1" applyBorder="1" applyAlignment="1">
      <alignment horizontal="right" wrapText="1"/>
    </xf>
    <xf numFmtId="0" fontId="182" fillId="0" borderId="0" xfId="0" applyFont="1"/>
    <xf numFmtId="0" fontId="79" fillId="0" borderId="0" xfId="0" applyFont="1" applyAlignment="1">
      <alignment horizontal="left" wrapText="1" indent="3"/>
    </xf>
    <xf numFmtId="0" fontId="79" fillId="0" borderId="16" xfId="0" applyFont="1" applyBorder="1" applyAlignment="1">
      <alignment horizontal="left" wrapText="1" indent="3"/>
    </xf>
    <xf numFmtId="0" fontId="79" fillId="0" borderId="0" xfId="0" applyFont="1" applyAlignment="1">
      <alignment horizontal="left" wrapText="1" indent="2"/>
    </xf>
    <xf numFmtId="0" fontId="94" fillId="0" borderId="19" xfId="0" applyFont="1" applyBorder="1" applyAlignment="1">
      <alignment horizontal="left" vertical="center" wrapText="1" indent="2"/>
    </xf>
    <xf numFmtId="0" fontId="79" fillId="18" borderId="0" xfId="56" applyFont="1" applyFill="1" applyAlignment="1">
      <alignment horizontal="left" wrapText="1" indent="2"/>
    </xf>
    <xf numFmtId="0" fontId="184" fillId="18" borderId="0" xfId="0" applyFont="1" applyFill="1" applyAlignment="1">
      <alignment vertical="center"/>
    </xf>
    <xf numFmtId="0" fontId="184" fillId="18" borderId="0" xfId="0" applyFont="1" applyFill="1" applyAlignment="1">
      <alignment vertical="center" wrapText="1"/>
    </xf>
    <xf numFmtId="0" fontId="70" fillId="18" borderId="0" xfId="0" applyFont="1" applyFill="1" applyAlignment="1">
      <alignment vertical="center" wrapText="1"/>
    </xf>
    <xf numFmtId="0" fontId="185" fillId="18" borderId="0" xfId="0" applyFont="1" applyFill="1"/>
    <xf numFmtId="0" fontId="185" fillId="18" borderId="0" xfId="0" applyFont="1" applyFill="1" applyAlignment="1">
      <alignment wrapText="1"/>
    </xf>
    <xf numFmtId="0" fontId="72" fillId="18" borderId="0" xfId="0" applyFont="1" applyFill="1" applyAlignment="1">
      <alignment wrapText="1"/>
    </xf>
    <xf numFmtId="0" fontId="94" fillId="18" borderId="19" xfId="0" applyFont="1" applyFill="1" applyBorder="1" applyAlignment="1">
      <alignment horizontal="left" vertical="center" wrapText="1" indent="2"/>
    </xf>
    <xf numFmtId="0" fontId="129" fillId="0" borderId="0" xfId="0" applyFont="1" applyAlignment="1">
      <alignment horizontal="left" vertical="center" wrapText="1" indent="2"/>
    </xf>
    <xf numFmtId="0" fontId="129" fillId="29" borderId="0" xfId="0" applyFont="1" applyFill="1" applyAlignment="1">
      <alignment horizontal="left" vertical="center" wrapText="1"/>
    </xf>
    <xf numFmtId="3" fontId="80" fillId="29" borderId="0" xfId="0" applyNumberFormat="1" applyFont="1" applyFill="1" applyAlignment="1">
      <alignment horizontal="right" vertical="center" wrapText="1"/>
    </xf>
    <xf numFmtId="171" fontId="79" fillId="0" borderId="23" xfId="0" applyNumberFormat="1" applyFont="1" applyBorder="1" applyAlignment="1">
      <alignment horizontal="right" vertical="center" wrapText="1"/>
    </xf>
    <xf numFmtId="0" fontId="190" fillId="32" borderId="0" xfId="0" applyFont="1" applyFill="1" applyAlignment="1">
      <alignment wrapText="1"/>
    </xf>
    <xf numFmtId="171" fontId="89" fillId="0" borderId="0" xfId="0" applyNumberFormat="1" applyFont="1" applyAlignment="1">
      <alignment horizontal="right" vertical="center" wrapText="1"/>
    </xf>
    <xf numFmtId="171" fontId="98" fillId="0" borderId="10" xfId="0" applyNumberFormat="1" applyFont="1" applyBorder="1" applyAlignment="1">
      <alignment horizontal="right" vertical="center" wrapText="1"/>
    </xf>
    <xf numFmtId="0" fontId="192" fillId="0" borderId="0" xfId="0" applyFont="1"/>
    <xf numFmtId="0" fontId="192" fillId="18" borderId="0" xfId="0" applyFont="1" applyFill="1"/>
    <xf numFmtId="0" fontId="189" fillId="26" borderId="0" xfId="0" applyFont="1" applyFill="1"/>
    <xf numFmtId="171" fontId="97" fillId="31" borderId="0" xfId="0" applyNumberFormat="1" applyFont="1" applyFill="1" applyAlignment="1">
      <alignment horizontal="right" vertical="center" wrapText="1"/>
    </xf>
    <xf numFmtId="171" fontId="97" fillId="31" borderId="9" xfId="0" applyNumberFormat="1" applyFont="1" applyFill="1" applyBorder="1" applyAlignment="1">
      <alignment horizontal="right" vertical="center" wrapText="1"/>
    </xf>
    <xf numFmtId="171" fontId="97" fillId="18" borderId="9" xfId="0" applyNumberFormat="1" applyFont="1" applyFill="1" applyBorder="1" applyAlignment="1">
      <alignment horizontal="right" vertical="center" wrapText="1"/>
    </xf>
    <xf numFmtId="195" fontId="80" fillId="18" borderId="9" xfId="151" applyNumberFormat="1" applyFont="1" applyFill="1" applyBorder="1" applyAlignment="1">
      <alignment horizontal="right" vertical="center" wrapText="1"/>
    </xf>
    <xf numFmtId="199" fontId="80" fillId="18" borderId="9" xfId="0" applyNumberFormat="1" applyFont="1" applyFill="1" applyBorder="1" applyAlignment="1">
      <alignment horizontal="right" vertical="center" wrapText="1"/>
    </xf>
    <xf numFmtId="171" fontId="98" fillId="31" borderId="59" xfId="0" applyNumberFormat="1" applyFont="1" applyFill="1" applyBorder="1" applyAlignment="1">
      <alignment horizontal="right" wrapText="1"/>
    </xf>
    <xf numFmtId="171" fontId="98" fillId="18" borderId="22" xfId="0" applyNumberFormat="1" applyFont="1" applyFill="1" applyBorder="1" applyAlignment="1">
      <alignment horizontal="right" wrapText="1"/>
    </xf>
    <xf numFmtId="181" fontId="98" fillId="29" borderId="22" xfId="0" applyNumberFormat="1" applyFont="1" applyFill="1" applyBorder="1" applyAlignment="1">
      <alignment horizontal="right" wrapText="1"/>
    </xf>
    <xf numFmtId="171" fontId="79" fillId="31" borderId="0" xfId="0" applyNumberFormat="1" applyFont="1" applyFill="1" applyAlignment="1">
      <alignment horizontal="right" wrapText="1"/>
    </xf>
    <xf numFmtId="171" fontId="79" fillId="18" borderId="0" xfId="0" applyNumberFormat="1" applyFont="1" applyFill="1" applyAlignment="1">
      <alignment horizontal="right" wrapText="1"/>
    </xf>
    <xf numFmtId="200" fontId="79" fillId="0" borderId="0" xfId="0" applyNumberFormat="1" applyFont="1" applyAlignment="1">
      <alignment horizontal="right" wrapText="1"/>
    </xf>
    <xf numFmtId="171" fontId="79" fillId="31" borderId="19" xfId="0" applyNumberFormat="1" applyFont="1" applyFill="1" applyBorder="1" applyAlignment="1">
      <alignment horizontal="right" wrapText="1"/>
    </xf>
    <xf numFmtId="171" fontId="79" fillId="18" borderId="19" xfId="0" applyNumberFormat="1" applyFont="1" applyFill="1" applyBorder="1" applyAlignment="1">
      <alignment horizontal="right" wrapText="1"/>
    </xf>
    <xf numFmtId="171" fontId="98" fillId="31" borderId="60" xfId="0" applyNumberFormat="1" applyFont="1" applyFill="1" applyBorder="1" applyAlignment="1">
      <alignment horizontal="right" wrapText="1"/>
    </xf>
    <xf numFmtId="171" fontId="98" fillId="18" borderId="60" xfId="0" applyNumberFormat="1" applyFont="1" applyFill="1" applyBorder="1" applyAlignment="1">
      <alignment horizontal="right" wrapText="1"/>
    </xf>
    <xf numFmtId="200" fontId="98" fillId="0" borderId="60" xfId="0" applyNumberFormat="1" applyFont="1" applyBorder="1" applyAlignment="1">
      <alignment horizontal="right" wrapText="1"/>
    </xf>
    <xf numFmtId="200" fontId="80" fillId="0" borderId="9" xfId="0" applyNumberFormat="1" applyFont="1" applyBorder="1" applyAlignment="1">
      <alignment horizontal="right" wrapText="1"/>
    </xf>
    <xf numFmtId="171" fontId="78" fillId="32" borderId="0" xfId="0" applyNumberFormat="1" applyFont="1" applyFill="1" applyAlignment="1">
      <alignment horizontal="right" wrapText="1"/>
    </xf>
    <xf numFmtId="200" fontId="78" fillId="32" borderId="0" xfId="151" applyNumberFormat="1" applyFont="1" applyFill="1" applyAlignment="1">
      <alignment horizontal="right" wrapText="1"/>
    </xf>
    <xf numFmtId="171" fontId="84" fillId="31" borderId="23" xfId="0" applyNumberFormat="1" applyFont="1" applyFill="1" applyBorder="1" applyAlignment="1">
      <alignment horizontal="right" vertical="center" wrapText="1"/>
    </xf>
    <xf numFmtId="171" fontId="84" fillId="18" borderId="23" xfId="0" applyNumberFormat="1" applyFont="1" applyFill="1" applyBorder="1" applyAlignment="1">
      <alignment horizontal="right" vertical="center" wrapText="1"/>
    </xf>
    <xf numFmtId="181" fontId="84" fillId="18" borderId="23" xfId="0" applyNumberFormat="1" applyFont="1" applyFill="1" applyBorder="1" applyAlignment="1">
      <alignment vertical="center" wrapText="1"/>
    </xf>
    <xf numFmtId="171" fontId="84" fillId="31" borderId="0" xfId="0" applyNumberFormat="1" applyFont="1" applyFill="1" applyAlignment="1">
      <alignment horizontal="right" vertical="center" wrapText="1"/>
    </xf>
    <xf numFmtId="171" fontId="84" fillId="18" borderId="0" xfId="0" applyNumberFormat="1" applyFont="1" applyFill="1" applyAlignment="1">
      <alignment horizontal="right" vertical="center" wrapText="1"/>
    </xf>
    <xf numFmtId="181" fontId="84" fillId="18" borderId="0" xfId="0" applyNumberFormat="1" applyFont="1" applyFill="1" applyAlignment="1">
      <alignment vertical="center" wrapText="1"/>
    </xf>
    <xf numFmtId="171" fontId="79" fillId="31" borderId="0" xfId="0" applyNumberFormat="1" applyFont="1" applyFill="1" applyAlignment="1">
      <alignment vertical="center" wrapText="1"/>
    </xf>
    <xf numFmtId="171" fontId="79" fillId="18" borderId="0" xfId="0" applyNumberFormat="1" applyFont="1" applyFill="1" applyAlignment="1">
      <alignment vertical="center" wrapText="1"/>
    </xf>
    <xf numFmtId="181" fontId="79" fillId="18" borderId="0" xfId="0" applyNumberFormat="1" applyFont="1" applyFill="1" applyAlignment="1">
      <alignment vertical="center" wrapText="1"/>
    </xf>
    <xf numFmtId="171" fontId="84" fillId="31" borderId="0" xfId="0" applyNumberFormat="1" applyFont="1" applyFill="1" applyAlignment="1">
      <alignment vertical="center" wrapText="1"/>
    </xf>
    <xf numFmtId="171" fontId="84" fillId="18" borderId="0" xfId="0" applyNumberFormat="1" applyFont="1" applyFill="1" applyAlignment="1">
      <alignment vertical="center" wrapText="1"/>
    </xf>
    <xf numFmtId="181" fontId="82" fillId="18" borderId="0" xfId="0" applyNumberFormat="1" applyFont="1" applyFill="1" applyAlignment="1">
      <alignment vertical="center" wrapText="1"/>
    </xf>
    <xf numFmtId="171" fontId="78" fillId="32" borderId="10" xfId="0" applyNumberFormat="1" applyFont="1" applyFill="1" applyBorder="1" applyAlignment="1">
      <alignment vertical="center" wrapText="1"/>
    </xf>
    <xf numFmtId="181" fontId="78" fillId="32" borderId="10" xfId="0" applyNumberFormat="1" applyFont="1" applyFill="1" applyBorder="1" applyAlignment="1">
      <alignment vertical="center" wrapText="1"/>
    </xf>
    <xf numFmtId="0" fontId="82" fillId="18" borderId="0" xfId="0" applyFont="1" applyFill="1" applyAlignment="1">
      <alignment horizontal="right" vertical="center" wrapText="1"/>
    </xf>
    <xf numFmtId="171" fontId="98" fillId="18" borderId="59" xfId="0" applyNumberFormat="1" applyFont="1" applyFill="1" applyBorder="1" applyAlignment="1">
      <alignment horizontal="right" wrapText="1"/>
    </xf>
    <xf numFmtId="181" fontId="98" fillId="29" borderId="22" xfId="0" applyNumberFormat="1" applyFont="1" applyFill="1" applyBorder="1" applyAlignment="1">
      <alignment wrapText="1"/>
    </xf>
    <xf numFmtId="171" fontId="79" fillId="0" borderId="0" xfId="0" applyNumberFormat="1" applyFont="1" applyAlignment="1">
      <alignment horizontal="right" wrapText="1"/>
    </xf>
    <xf numFmtId="181" fontId="80" fillId="29" borderId="0" xfId="0" applyNumberFormat="1" applyFont="1" applyFill="1" applyAlignment="1">
      <alignment wrapText="1"/>
    </xf>
    <xf numFmtId="171" fontId="79" fillId="0" borderId="19" xfId="0" applyNumberFormat="1" applyFont="1" applyBorder="1" applyAlignment="1">
      <alignment horizontal="right" wrapText="1"/>
    </xf>
    <xf numFmtId="181" fontId="80" fillId="29" borderId="9" xfId="0" applyNumberFormat="1" applyFont="1" applyFill="1" applyBorder="1" applyAlignment="1">
      <alignment wrapText="1"/>
    </xf>
    <xf numFmtId="171" fontId="98" fillId="0" borderId="60" xfId="0" applyNumberFormat="1" applyFont="1" applyBorder="1" applyAlignment="1">
      <alignment horizontal="right" wrapText="1"/>
    </xf>
    <xf numFmtId="181" fontId="98" fillId="29" borderId="10" xfId="0" applyNumberFormat="1" applyFont="1" applyFill="1" applyBorder="1" applyAlignment="1">
      <alignment wrapText="1"/>
    </xf>
    <xf numFmtId="181" fontId="80" fillId="29" borderId="16" xfId="0" applyNumberFormat="1" applyFont="1" applyFill="1" applyBorder="1" applyAlignment="1">
      <alignment wrapText="1"/>
    </xf>
    <xf numFmtId="181" fontId="79" fillId="29" borderId="16" xfId="0" applyNumberFormat="1" applyFont="1" applyFill="1" applyBorder="1" applyAlignment="1">
      <alignment wrapText="1"/>
    </xf>
    <xf numFmtId="181" fontId="78" fillId="32" borderId="0" xfId="0" applyNumberFormat="1" applyFont="1" applyFill="1" applyAlignment="1">
      <alignment wrapText="1"/>
    </xf>
    <xf numFmtId="171" fontId="84" fillId="0" borderId="23" xfId="0" applyNumberFormat="1" applyFont="1" applyBorder="1" applyAlignment="1">
      <alignment horizontal="right" vertical="center" wrapText="1"/>
    </xf>
    <xf numFmtId="181" fontId="84" fillId="29" borderId="23" xfId="0" applyNumberFormat="1" applyFont="1" applyFill="1" applyBorder="1" applyAlignment="1">
      <alignment vertical="center" wrapText="1"/>
    </xf>
    <xf numFmtId="171" fontId="84" fillId="0" borderId="0" xfId="0" applyNumberFormat="1" applyFont="1" applyAlignment="1">
      <alignment horizontal="right" vertical="center" wrapText="1"/>
    </xf>
    <xf numFmtId="181" fontId="84" fillId="29" borderId="0" xfId="0" applyNumberFormat="1" applyFont="1" applyFill="1" applyAlignment="1">
      <alignment vertical="center" wrapText="1"/>
    </xf>
    <xf numFmtId="187" fontId="79" fillId="29" borderId="23" xfId="0" applyNumberFormat="1" applyFont="1" applyFill="1" applyBorder="1" applyAlignment="1">
      <alignment vertical="center" wrapText="1"/>
    </xf>
    <xf numFmtId="187" fontId="79" fillId="29" borderId="9" xfId="0" applyNumberFormat="1" applyFont="1" applyFill="1" applyBorder="1" applyAlignment="1">
      <alignment vertical="center" wrapText="1"/>
    </xf>
    <xf numFmtId="187" fontId="98" fillId="29" borderId="10" xfId="0" applyNumberFormat="1" applyFont="1" applyFill="1" applyBorder="1" applyAlignment="1">
      <alignment vertical="center" wrapText="1"/>
    </xf>
    <xf numFmtId="187" fontId="79" fillId="29" borderId="16" xfId="0" applyNumberFormat="1" applyFont="1" applyFill="1" applyBorder="1" applyAlignment="1">
      <alignment vertical="center" wrapText="1"/>
    </xf>
    <xf numFmtId="187" fontId="79" fillId="0" borderId="0" xfId="0" applyNumberFormat="1" applyFont="1" applyAlignment="1">
      <alignment vertical="center" wrapText="1"/>
    </xf>
    <xf numFmtId="187" fontId="79" fillId="29" borderId="0" xfId="0" applyNumberFormat="1" applyFont="1" applyFill="1" applyAlignment="1">
      <alignment vertical="center" wrapText="1"/>
    </xf>
    <xf numFmtId="187" fontId="79" fillId="0" borderId="9" xfId="0" applyNumberFormat="1" applyFont="1" applyBorder="1" applyAlignment="1">
      <alignment vertical="center" wrapText="1"/>
    </xf>
    <xf numFmtId="187" fontId="78" fillId="32" borderId="0" xfId="0" applyNumberFormat="1" applyFont="1" applyFill="1" applyAlignment="1">
      <alignment vertical="center" wrapText="1"/>
    </xf>
    <xf numFmtId="187" fontId="80" fillId="29" borderId="0" xfId="0" applyNumberFormat="1" applyFont="1" applyFill="1" applyAlignment="1">
      <alignment vertical="center" wrapText="1"/>
    </xf>
    <xf numFmtId="171" fontId="79" fillId="29" borderId="0" xfId="0" applyNumberFormat="1" applyFont="1" applyFill="1" applyAlignment="1">
      <alignment wrapText="1"/>
    </xf>
    <xf numFmtId="0" fontId="2" fillId="0" borderId="0" xfId="0" applyFont="1"/>
    <xf numFmtId="0" fontId="2" fillId="18" borderId="0" xfId="0" applyFont="1" applyFill="1"/>
    <xf numFmtId="171" fontId="94" fillId="31" borderId="23" xfId="0" applyNumberFormat="1" applyFont="1" applyFill="1" applyBorder="1" applyAlignment="1">
      <alignment horizontal="right" vertical="center" wrapText="1"/>
    </xf>
    <xf numFmtId="171" fontId="94" fillId="18" borderId="23" xfId="0" applyNumberFormat="1" applyFont="1" applyFill="1" applyBorder="1" applyAlignment="1">
      <alignment horizontal="right" vertical="center" wrapText="1"/>
    </xf>
    <xf numFmtId="181" fontId="94" fillId="29" borderId="23" xfId="0" applyNumberFormat="1" applyFont="1" applyFill="1" applyBorder="1" applyAlignment="1">
      <alignment horizontal="right" vertical="center" wrapText="1"/>
    </xf>
    <xf numFmtId="0" fontId="2" fillId="0" borderId="0" xfId="45" applyFont="1"/>
    <xf numFmtId="171" fontId="124" fillId="31" borderId="16" xfId="0" applyNumberFormat="1" applyFont="1" applyFill="1" applyBorder="1" applyAlignment="1">
      <alignment horizontal="right" vertical="center" wrapText="1"/>
    </xf>
    <xf numFmtId="171" fontId="124" fillId="18" borderId="16" xfId="0" applyNumberFormat="1" applyFont="1" applyFill="1" applyBorder="1" applyAlignment="1">
      <alignment horizontal="right" vertical="center" wrapText="1"/>
    </xf>
    <xf numFmtId="181" fontId="124" fillId="29" borderId="16" xfId="0" applyNumberFormat="1" applyFont="1" applyFill="1" applyBorder="1" applyAlignment="1">
      <alignment horizontal="right" vertical="center" wrapText="1"/>
    </xf>
    <xf numFmtId="0" fontId="2" fillId="18" borderId="0" xfId="45" applyFont="1" applyFill="1"/>
    <xf numFmtId="0" fontId="63" fillId="0" borderId="0" xfId="45" applyFont="1"/>
    <xf numFmtId="181" fontId="63" fillId="0" borderId="0" xfId="45" applyNumberFormat="1" applyFont="1"/>
    <xf numFmtId="3" fontId="148" fillId="0" borderId="0" xfId="45" applyNumberFormat="1" applyFont="1"/>
    <xf numFmtId="181" fontId="194" fillId="29" borderId="0" xfId="0" applyNumberFormat="1" applyFont="1" applyFill="1" applyAlignment="1">
      <alignment horizontal="right" vertical="center" wrapText="1"/>
    </xf>
    <xf numFmtId="181" fontId="2" fillId="0" borderId="0" xfId="45" applyNumberFormat="1" applyFont="1"/>
    <xf numFmtId="0" fontId="2" fillId="0" borderId="0" xfId="45" applyFont="1" applyAlignment="1">
      <alignment wrapText="1"/>
    </xf>
    <xf numFmtId="171" fontId="93" fillId="27" borderId="23" xfId="0" applyNumberFormat="1" applyFont="1" applyFill="1" applyBorder="1" applyAlignment="1">
      <alignment horizontal="right" vertical="center" wrapText="1"/>
    </xf>
    <xf numFmtId="171" fontId="93" fillId="0" borderId="23" xfId="0" applyNumberFormat="1" applyFont="1" applyBorder="1" applyAlignment="1">
      <alignment horizontal="right" vertical="center" wrapText="1"/>
    </xf>
    <xf numFmtId="181" fontId="93" fillId="29" borderId="23" xfId="0" applyNumberFormat="1" applyFont="1" applyFill="1" applyBorder="1" applyAlignment="1">
      <alignment horizontal="right" vertical="center" wrapText="1"/>
    </xf>
    <xf numFmtId="171" fontId="93" fillId="18" borderId="23" xfId="0" applyNumberFormat="1" applyFont="1" applyFill="1" applyBorder="1" applyAlignment="1">
      <alignment horizontal="right" vertical="center" wrapText="1"/>
    </xf>
    <xf numFmtId="171" fontId="94" fillId="27" borderId="0" xfId="0" applyNumberFormat="1" applyFont="1" applyFill="1" applyAlignment="1">
      <alignment horizontal="right" vertical="center" wrapText="1"/>
    </xf>
    <xf numFmtId="171" fontId="93" fillId="27" borderId="0" xfId="0" applyNumberFormat="1" applyFont="1" applyFill="1" applyAlignment="1">
      <alignment horizontal="right" vertical="center" wrapText="1"/>
    </xf>
    <xf numFmtId="171" fontId="93" fillId="0" borderId="0" xfId="0" applyNumberFormat="1" applyFont="1" applyAlignment="1">
      <alignment horizontal="right" vertical="center" wrapText="1"/>
    </xf>
    <xf numFmtId="181" fontId="93" fillId="29" borderId="0" xfId="0" applyNumberFormat="1" applyFont="1" applyFill="1" applyAlignment="1">
      <alignment horizontal="right" vertical="center" wrapText="1"/>
    </xf>
    <xf numFmtId="171" fontId="93" fillId="18" borderId="0" xfId="0" applyNumberFormat="1" applyFont="1" applyFill="1" applyAlignment="1">
      <alignment horizontal="right" vertical="center" wrapText="1"/>
    </xf>
    <xf numFmtId="181" fontId="94" fillId="29" borderId="9" xfId="0" applyNumberFormat="1" applyFont="1" applyFill="1" applyBorder="1" applyAlignment="1">
      <alignment horizontal="right" vertical="center" wrapText="1"/>
    </xf>
    <xf numFmtId="171" fontId="124" fillId="27" borderId="16" xfId="0" applyNumberFormat="1" applyFont="1" applyFill="1" applyBorder="1" applyAlignment="1">
      <alignment horizontal="right" vertical="center" wrapText="1"/>
    </xf>
    <xf numFmtId="171" fontId="124" fillId="0" borderId="16" xfId="0" applyNumberFormat="1" applyFont="1" applyBorder="1" applyAlignment="1">
      <alignment horizontal="right" vertical="center" wrapText="1"/>
    </xf>
    <xf numFmtId="171" fontId="97" fillId="31" borderId="23" xfId="0" applyNumberFormat="1" applyFont="1" applyFill="1" applyBorder="1" applyAlignment="1">
      <alignment horizontal="right" vertical="center" wrapText="1"/>
    </xf>
    <xf numFmtId="171" fontId="97" fillId="0" borderId="23" xfId="0" applyNumberFormat="1" applyFont="1" applyBorder="1" applyAlignment="1">
      <alignment horizontal="right" vertical="center" wrapText="1"/>
    </xf>
    <xf numFmtId="181" fontId="97" fillId="0" borderId="23" xfId="0" applyNumberFormat="1" applyFont="1" applyBorder="1" applyAlignment="1">
      <alignment horizontal="right" vertical="center" wrapText="1"/>
    </xf>
    <xf numFmtId="171" fontId="97" fillId="18" borderId="23" xfId="0" applyNumberFormat="1" applyFont="1" applyFill="1" applyBorder="1" applyAlignment="1">
      <alignment horizontal="right" vertical="center" wrapText="1"/>
    </xf>
    <xf numFmtId="171" fontId="97" fillId="0" borderId="9" xfId="0" applyNumberFormat="1" applyFont="1" applyBorder="1" applyAlignment="1">
      <alignment horizontal="right" vertical="center" wrapText="1"/>
    </xf>
    <xf numFmtId="181" fontId="97" fillId="0" borderId="9" xfId="0" applyNumberFormat="1" applyFont="1" applyBorder="1" applyAlignment="1">
      <alignment horizontal="right" vertical="center" wrapText="1"/>
    </xf>
    <xf numFmtId="171" fontId="124" fillId="31" borderId="0" xfId="0" applyNumberFormat="1" applyFont="1" applyFill="1" applyAlignment="1">
      <alignment horizontal="right" vertical="center" wrapText="1"/>
    </xf>
    <xf numFmtId="171" fontId="124" fillId="0" borderId="0" xfId="0" applyNumberFormat="1" applyFont="1" applyAlignment="1">
      <alignment horizontal="right" vertical="center" wrapText="1"/>
    </xf>
    <xf numFmtId="181" fontId="124" fillId="0" borderId="0" xfId="0" applyNumberFormat="1" applyFont="1" applyAlignment="1">
      <alignment horizontal="right" vertical="center" wrapText="1"/>
    </xf>
    <xf numFmtId="171" fontId="124" fillId="18" borderId="0" xfId="0" applyNumberFormat="1" applyFont="1" applyFill="1" applyAlignment="1">
      <alignment horizontal="right" vertical="center" wrapText="1"/>
    </xf>
    <xf numFmtId="171" fontId="97" fillId="28" borderId="23" xfId="0" applyNumberFormat="1" applyFont="1" applyFill="1" applyBorder="1" applyAlignment="1">
      <alignment horizontal="right" vertical="center" wrapText="1"/>
    </xf>
    <xf numFmtId="171" fontId="97" fillId="28" borderId="9" xfId="0" applyNumberFormat="1" applyFont="1" applyFill="1" applyBorder="1" applyAlignment="1">
      <alignment horizontal="right" vertical="center" wrapText="1"/>
    </xf>
    <xf numFmtId="171" fontId="124" fillId="27" borderId="0" xfId="0" applyNumberFormat="1" applyFont="1" applyFill="1" applyAlignment="1">
      <alignment horizontal="right" vertical="center" wrapText="1"/>
    </xf>
    <xf numFmtId="171" fontId="79" fillId="27" borderId="23" xfId="0" applyNumberFormat="1" applyFont="1" applyFill="1" applyBorder="1" applyAlignment="1">
      <alignment horizontal="right" vertical="center" wrapText="1"/>
    </xf>
    <xf numFmtId="181" fontId="86" fillId="0" borderId="23" xfId="0" applyNumberFormat="1" applyFont="1" applyBorder="1" applyAlignment="1">
      <alignment horizontal="right" vertical="center" wrapText="1"/>
    </xf>
    <xf numFmtId="171" fontId="79" fillId="18" borderId="23" xfId="0" applyNumberFormat="1" applyFont="1" applyFill="1" applyBorder="1" applyAlignment="1">
      <alignment horizontal="right" vertical="center" wrapText="1"/>
    </xf>
    <xf numFmtId="171" fontId="79" fillId="27" borderId="9" xfId="0" applyNumberFormat="1" applyFont="1" applyFill="1" applyBorder="1" applyAlignment="1">
      <alignment horizontal="right" vertical="center" wrapText="1"/>
    </xf>
    <xf numFmtId="171" fontId="79" fillId="18" borderId="9" xfId="0" applyNumberFormat="1" applyFont="1" applyFill="1" applyBorder="1" applyAlignment="1">
      <alignment horizontal="right" vertical="center" wrapText="1"/>
    </xf>
    <xf numFmtId="171" fontId="98" fillId="27" borderId="16" xfId="0" applyNumberFormat="1" applyFont="1" applyFill="1" applyBorder="1" applyAlignment="1">
      <alignment horizontal="right" vertical="center" wrapText="1"/>
    </xf>
    <xf numFmtId="171" fontId="98" fillId="18" borderId="16" xfId="0" applyNumberFormat="1" applyFont="1" applyFill="1" applyBorder="1" applyAlignment="1">
      <alignment horizontal="right" vertical="center" wrapText="1"/>
    </xf>
    <xf numFmtId="171" fontId="98" fillId="27" borderId="23" xfId="0" applyNumberFormat="1" applyFont="1" applyFill="1" applyBorder="1" applyAlignment="1">
      <alignment horizontal="right" vertical="center" wrapText="1"/>
    </xf>
    <xf numFmtId="171" fontId="98" fillId="0" borderId="23" xfId="0" applyNumberFormat="1" applyFont="1" applyBorder="1" applyAlignment="1">
      <alignment horizontal="right" vertical="center" wrapText="1"/>
    </xf>
    <xf numFmtId="181" fontId="124" fillId="29" borderId="0" xfId="0" applyNumberFormat="1" applyFont="1" applyFill="1" applyAlignment="1">
      <alignment horizontal="right" vertical="center" wrapText="1"/>
    </xf>
    <xf numFmtId="171" fontId="98" fillId="18" borderId="23" xfId="0" applyNumberFormat="1" applyFont="1" applyFill="1" applyBorder="1" applyAlignment="1">
      <alignment horizontal="right" vertical="center" wrapText="1"/>
    </xf>
    <xf numFmtId="191" fontId="80" fillId="0" borderId="23" xfId="0" applyNumberFormat="1" applyFont="1" applyBorder="1" applyAlignment="1">
      <alignment horizontal="right" vertical="center" wrapText="1"/>
    </xf>
    <xf numFmtId="191" fontId="79" fillId="0" borderId="9" xfId="0" applyNumberFormat="1" applyFont="1" applyBorder="1" applyAlignment="1">
      <alignment horizontal="right" vertical="center" wrapText="1"/>
    </xf>
    <xf numFmtId="191" fontId="98" fillId="29" borderId="16" xfId="0" applyNumberFormat="1" applyFont="1" applyFill="1" applyBorder="1" applyAlignment="1">
      <alignment horizontal="right" vertical="center" wrapText="1"/>
    </xf>
    <xf numFmtId="171" fontId="79" fillId="31" borderId="33" xfId="0" applyNumberFormat="1" applyFont="1" applyFill="1" applyBorder="1" applyAlignment="1">
      <alignment horizontal="right" vertical="center" wrapText="1"/>
    </xf>
    <xf numFmtId="171" fontId="79" fillId="29" borderId="33" xfId="0" applyNumberFormat="1" applyFont="1" applyFill="1" applyBorder="1" applyAlignment="1">
      <alignment horizontal="right" vertical="center" wrapText="1"/>
    </xf>
    <xf numFmtId="181" fontId="79" fillId="29" borderId="33" xfId="0" applyNumberFormat="1" applyFont="1" applyFill="1" applyBorder="1" applyAlignment="1">
      <alignment horizontal="right" vertical="center" wrapText="1"/>
    </xf>
    <xf numFmtId="171" fontId="79" fillId="18" borderId="33" xfId="0" applyNumberFormat="1" applyFont="1" applyFill="1" applyBorder="1" applyAlignment="1">
      <alignment horizontal="right" vertical="center" wrapText="1"/>
    </xf>
    <xf numFmtId="171" fontId="98" fillId="31" borderId="0" xfId="0" applyNumberFormat="1" applyFont="1" applyFill="1" applyAlignment="1">
      <alignment horizontal="right" vertical="center" wrapText="1"/>
    </xf>
    <xf numFmtId="171" fontId="98" fillId="29" borderId="0" xfId="0" applyNumberFormat="1" applyFont="1" applyFill="1" applyAlignment="1">
      <alignment horizontal="right" vertical="center" wrapText="1"/>
    </xf>
    <xf numFmtId="181" fontId="98" fillId="29" borderId="0" xfId="0" applyNumberFormat="1" applyFont="1" applyFill="1" applyAlignment="1">
      <alignment horizontal="right" vertical="center" wrapText="1"/>
    </xf>
    <xf numFmtId="171" fontId="98" fillId="18" borderId="0" xfId="0" applyNumberFormat="1" applyFont="1" applyFill="1" applyAlignment="1">
      <alignment horizontal="right" vertical="center" wrapText="1"/>
    </xf>
    <xf numFmtId="196" fontId="98" fillId="31" borderId="0" xfId="0" applyNumberFormat="1" applyFont="1" applyFill="1" applyAlignment="1">
      <alignment horizontal="right" vertical="center" wrapText="1"/>
    </xf>
    <xf numFmtId="196" fontId="98" fillId="29" borderId="0" xfId="0" applyNumberFormat="1" applyFont="1" applyFill="1" applyAlignment="1">
      <alignment horizontal="right" vertical="center" wrapText="1"/>
    </xf>
    <xf numFmtId="196" fontId="98" fillId="18" borderId="0" xfId="0" applyNumberFormat="1" applyFont="1" applyFill="1" applyAlignment="1">
      <alignment horizontal="right" vertical="center" wrapText="1"/>
    </xf>
    <xf numFmtId="181" fontId="79" fillId="0" borderId="23" xfId="0" applyNumberFormat="1" applyFont="1" applyBorder="1" applyAlignment="1">
      <alignment horizontal="right" vertical="center" wrapText="1"/>
    </xf>
    <xf numFmtId="181" fontId="80" fillId="0" borderId="9" xfId="0" applyNumberFormat="1" applyFont="1" applyBorder="1" applyAlignment="1">
      <alignment horizontal="right" vertical="center" wrapText="1"/>
    </xf>
    <xf numFmtId="171" fontId="98" fillId="29" borderId="16" xfId="0" applyNumberFormat="1" applyFont="1" applyFill="1" applyBorder="1" applyAlignment="1">
      <alignment horizontal="right" vertical="center" wrapText="1"/>
    </xf>
    <xf numFmtId="10" fontId="146" fillId="31" borderId="0" xfId="151" applyNumberFormat="1" applyFont="1" applyFill="1" applyAlignment="1">
      <alignment horizontal="right" vertical="center" wrapText="1"/>
    </xf>
    <xf numFmtId="10" fontId="146" fillId="29" borderId="0" xfId="151" applyNumberFormat="1" applyFont="1" applyFill="1" applyAlignment="1">
      <alignment horizontal="right" vertical="center" wrapText="1"/>
    </xf>
    <xf numFmtId="187" fontId="98" fillId="18" borderId="0" xfId="0" applyNumberFormat="1" applyFont="1" applyFill="1" applyAlignment="1">
      <alignment horizontal="right" vertical="center" wrapText="1"/>
    </xf>
    <xf numFmtId="10" fontId="146" fillId="18" borderId="0" xfId="151" applyNumberFormat="1" applyFont="1" applyFill="1" applyAlignment="1">
      <alignment horizontal="right" vertical="center" wrapText="1"/>
    </xf>
    <xf numFmtId="171" fontId="98" fillId="31" borderId="10" xfId="0" applyNumberFormat="1" applyFont="1" applyFill="1" applyBorder="1" applyAlignment="1">
      <alignment horizontal="center" vertical="center" wrapText="1"/>
    </xf>
    <xf numFmtId="171" fontId="98" fillId="0" borderId="10" xfId="0" applyNumberFormat="1" applyFont="1" applyBorder="1" applyAlignment="1">
      <alignment horizontal="center" vertical="center" wrapText="1"/>
    </xf>
    <xf numFmtId="181" fontId="98" fillId="0" borderId="10" xfId="0" applyNumberFormat="1" applyFont="1" applyBorder="1" applyAlignment="1">
      <alignment horizontal="center" vertical="center" wrapText="1"/>
    </xf>
    <xf numFmtId="197" fontId="94" fillId="0" borderId="0" xfId="160" applyNumberFormat="1" applyFont="1" applyAlignment="1">
      <alignment horizontal="center" vertical="center" wrapText="1"/>
    </xf>
    <xf numFmtId="197" fontId="94" fillId="0" borderId="0" xfId="161" applyNumberFormat="1" applyFont="1" applyBorder="1" applyAlignment="1">
      <alignment horizontal="center" vertical="center" wrapText="1"/>
    </xf>
    <xf numFmtId="3" fontId="94" fillId="31" borderId="67" xfId="160" applyNumberFormat="1" applyFont="1" applyFill="1" applyBorder="1" applyAlignment="1">
      <alignment horizontal="center" vertical="center" wrapText="1"/>
    </xf>
    <xf numFmtId="3" fontId="94" fillId="0" borderId="67" xfId="160" applyNumberFormat="1" applyFont="1" applyBorder="1" applyAlignment="1">
      <alignment horizontal="center" vertical="center" wrapText="1"/>
    </xf>
    <xf numFmtId="181" fontId="80" fillId="0" borderId="0" xfId="0" applyNumberFormat="1" applyFont="1" applyAlignment="1">
      <alignment horizontal="center" vertical="center" wrapText="1"/>
    </xf>
    <xf numFmtId="181" fontId="80" fillId="0" borderId="67" xfId="0" applyNumberFormat="1" applyFont="1" applyBorder="1" applyAlignment="1">
      <alignment horizontal="center" vertical="center" wrapText="1"/>
    </xf>
    <xf numFmtId="3" fontId="94" fillId="31" borderId="68" xfId="160" applyNumberFormat="1" applyFont="1" applyFill="1" applyBorder="1" applyAlignment="1">
      <alignment horizontal="center" vertical="center" wrapText="1"/>
    </xf>
    <xf numFmtId="3" fontId="94" fillId="0" borderId="68" xfId="160" applyNumberFormat="1" applyFont="1" applyBorder="1" applyAlignment="1">
      <alignment horizontal="center" vertical="center" wrapText="1"/>
    </xf>
    <xf numFmtId="197" fontId="94" fillId="0" borderId="68" xfId="160" applyNumberFormat="1" applyFont="1" applyBorder="1" applyAlignment="1">
      <alignment horizontal="center" vertical="center" wrapText="1"/>
    </xf>
    <xf numFmtId="197" fontId="94" fillId="0" borderId="67" xfId="160" applyNumberFormat="1" applyFont="1" applyBorder="1" applyAlignment="1">
      <alignment horizontal="center" vertical="center" wrapText="1"/>
    </xf>
    <xf numFmtId="3" fontId="105" fillId="32" borderId="0" xfId="160" quotePrefix="1" applyNumberFormat="1" applyFont="1" applyFill="1" applyAlignment="1">
      <alignment horizontal="center" vertical="center" wrapText="1"/>
    </xf>
    <xf numFmtId="197" fontId="105" fillId="32" borderId="0" xfId="160" quotePrefix="1" applyNumberFormat="1" applyFont="1" applyFill="1" applyAlignment="1">
      <alignment horizontal="center" vertical="center" wrapText="1"/>
    </xf>
    <xf numFmtId="181" fontId="82" fillId="32" borderId="0" xfId="0" applyNumberFormat="1" applyFont="1" applyFill="1" applyAlignment="1">
      <alignment horizontal="center" vertical="center" wrapText="1"/>
    </xf>
    <xf numFmtId="3" fontId="156" fillId="31" borderId="0" xfId="160" quotePrefix="1" applyNumberFormat="1" applyFont="1" applyFill="1" applyAlignment="1">
      <alignment horizontal="center" vertical="center" wrapText="1"/>
    </xf>
    <xf numFmtId="3" fontId="156" fillId="18" borderId="0" xfId="160" quotePrefix="1" applyNumberFormat="1" applyFont="1" applyFill="1" applyAlignment="1">
      <alignment horizontal="center" vertical="center" wrapText="1"/>
    </xf>
    <xf numFmtId="181" fontId="195" fillId="18" borderId="0" xfId="0" applyNumberFormat="1" applyFont="1" applyFill="1" applyAlignment="1">
      <alignment horizontal="center" vertical="center" wrapText="1"/>
    </xf>
    <xf numFmtId="3" fontId="156" fillId="0" borderId="0" xfId="160" quotePrefix="1" applyNumberFormat="1" applyFont="1" applyAlignment="1">
      <alignment horizontal="center" vertical="center" wrapText="1"/>
    </xf>
    <xf numFmtId="181" fontId="195" fillId="0" borderId="0" xfId="0" applyNumberFormat="1" applyFont="1" applyAlignment="1">
      <alignment horizontal="center" vertical="center" wrapText="1"/>
    </xf>
    <xf numFmtId="171" fontId="98" fillId="18" borderId="10" xfId="0" applyNumberFormat="1" applyFont="1" applyFill="1" applyBorder="1" applyAlignment="1">
      <alignment horizontal="center" vertical="center" wrapText="1"/>
    </xf>
    <xf numFmtId="181" fontId="98" fillId="18" borderId="10" xfId="0" applyNumberFormat="1" applyFont="1" applyFill="1" applyBorder="1" applyAlignment="1">
      <alignment horizontal="center" vertical="center" wrapText="1"/>
    </xf>
    <xf numFmtId="197" fontId="94" fillId="18" borderId="0" xfId="161" applyNumberFormat="1" applyFont="1" applyFill="1" applyBorder="1" applyAlignment="1">
      <alignment horizontal="center" vertical="center" wrapText="1"/>
    </xf>
    <xf numFmtId="197" fontId="94" fillId="0" borderId="0" xfId="161" applyNumberFormat="1" applyFont="1" applyFill="1" applyBorder="1" applyAlignment="1">
      <alignment horizontal="center" vertical="center" wrapText="1"/>
    </xf>
    <xf numFmtId="3" fontId="163" fillId="31" borderId="60" xfId="160" applyNumberFormat="1" applyFont="1" applyFill="1" applyBorder="1" applyAlignment="1">
      <alignment horizontal="center" vertical="center" wrapText="1"/>
    </xf>
    <xf numFmtId="3" fontId="163" fillId="18" borderId="60" xfId="160" applyNumberFormat="1" applyFont="1" applyFill="1" applyBorder="1" applyAlignment="1">
      <alignment horizontal="center" vertical="center" wrapText="1"/>
    </xf>
    <xf numFmtId="181" fontId="167" fillId="18" borderId="10" xfId="0" applyNumberFormat="1" applyFont="1" applyFill="1" applyBorder="1" applyAlignment="1">
      <alignment horizontal="center" vertical="center" wrapText="1"/>
    </xf>
    <xf numFmtId="3" fontId="163" fillId="0" borderId="60" xfId="160" applyNumberFormat="1" applyFont="1" applyBorder="1" applyAlignment="1">
      <alignment horizontal="center" vertical="center" wrapText="1"/>
    </xf>
    <xf numFmtId="181" fontId="167" fillId="0" borderId="10" xfId="0" applyNumberFormat="1" applyFont="1" applyBorder="1" applyAlignment="1">
      <alignment horizontal="center" vertical="center" wrapText="1"/>
    </xf>
    <xf numFmtId="3" fontId="162" fillId="31" borderId="67" xfId="160" applyNumberFormat="1" applyFont="1" applyFill="1" applyBorder="1" applyAlignment="1">
      <alignment horizontal="center" vertical="center" wrapText="1"/>
    </xf>
    <xf numFmtId="3" fontId="162" fillId="18" borderId="67" xfId="160" applyNumberFormat="1" applyFont="1" applyFill="1" applyBorder="1" applyAlignment="1">
      <alignment horizontal="center" vertical="center" wrapText="1"/>
    </xf>
    <xf numFmtId="181" fontId="80" fillId="18" borderId="67" xfId="0" applyNumberFormat="1" applyFont="1" applyFill="1" applyBorder="1" applyAlignment="1">
      <alignment horizontal="center" vertical="center" wrapText="1"/>
    </xf>
    <xf numFmtId="0" fontId="196" fillId="0" borderId="0" xfId="44" applyFont="1"/>
    <xf numFmtId="3" fontId="162" fillId="0" borderId="67" xfId="160" applyNumberFormat="1" applyFont="1" applyBorder="1" applyAlignment="1">
      <alignment horizontal="center" vertical="center" wrapText="1"/>
    </xf>
    <xf numFmtId="3" fontId="77" fillId="31" borderId="67" xfId="160" applyNumberFormat="1" applyFont="1" applyFill="1" applyBorder="1" applyAlignment="1">
      <alignment horizontal="center" vertical="center" wrapText="1"/>
    </xf>
    <xf numFmtId="3" fontId="77" fillId="18" borderId="67" xfId="160" applyNumberFormat="1" applyFont="1" applyFill="1" applyBorder="1" applyAlignment="1">
      <alignment horizontal="center" vertical="center" wrapText="1"/>
    </xf>
    <xf numFmtId="3" fontId="77" fillId="0" borderId="67" xfId="160" applyNumberFormat="1" applyFont="1" applyBorder="1" applyAlignment="1">
      <alignment horizontal="center" vertical="center" wrapText="1"/>
    </xf>
    <xf numFmtId="3" fontId="162" fillId="31" borderId="68" xfId="160" applyNumberFormat="1" applyFont="1" applyFill="1" applyBorder="1" applyAlignment="1">
      <alignment horizontal="center" vertical="center" wrapText="1"/>
    </xf>
    <xf numFmtId="3" fontId="162" fillId="18" borderId="68" xfId="160" applyNumberFormat="1" applyFont="1" applyFill="1" applyBorder="1" applyAlignment="1">
      <alignment horizontal="center" vertical="center" wrapText="1"/>
    </xf>
    <xf numFmtId="3" fontId="77" fillId="0" borderId="68" xfId="160" applyNumberFormat="1" applyFont="1" applyBorder="1" applyAlignment="1">
      <alignment horizontal="center" vertical="center" wrapText="1"/>
    </xf>
    <xf numFmtId="171" fontId="80" fillId="31" borderId="67" xfId="0" applyNumberFormat="1" applyFont="1" applyFill="1" applyBorder="1" applyAlignment="1">
      <alignment horizontal="center" vertical="center" wrapText="1"/>
    </xf>
    <xf numFmtId="171" fontId="80" fillId="18" borderId="67" xfId="0" applyNumberFormat="1" applyFont="1" applyFill="1" applyBorder="1" applyAlignment="1">
      <alignment horizontal="center" vertical="center" wrapText="1"/>
    </xf>
    <xf numFmtId="171" fontId="80" fillId="0" borderId="67" xfId="0" applyNumberFormat="1" applyFont="1" applyBorder="1" applyAlignment="1">
      <alignment horizontal="center" vertical="center" wrapText="1"/>
    </xf>
    <xf numFmtId="180" fontId="98" fillId="31" borderId="60" xfId="0" applyNumberFormat="1" applyFont="1" applyFill="1" applyBorder="1" applyAlignment="1">
      <alignment vertical="center" wrapText="1"/>
    </xf>
    <xf numFmtId="180" fontId="79" fillId="31" borderId="0" xfId="0" applyNumberFormat="1" applyFont="1" applyFill="1" applyAlignment="1">
      <alignment vertical="center" wrapText="1"/>
    </xf>
    <xf numFmtId="180" fontId="78" fillId="32" borderId="0" xfId="0" applyNumberFormat="1" applyFont="1" applyFill="1" applyAlignment="1">
      <alignment vertical="center" wrapText="1"/>
    </xf>
    <xf numFmtId="180" fontId="98" fillId="0" borderId="60" xfId="0" applyNumberFormat="1" applyFont="1" applyBorder="1" applyAlignment="1">
      <alignment vertical="center" wrapText="1"/>
    </xf>
    <xf numFmtId="180" fontId="79" fillId="0" borderId="0" xfId="0" applyNumberFormat="1" applyFont="1" applyAlignment="1">
      <alignment vertical="center" wrapText="1"/>
    </xf>
    <xf numFmtId="171" fontId="98" fillId="29" borderId="59" xfId="0" applyNumberFormat="1" applyFont="1" applyFill="1" applyBorder="1" applyAlignment="1">
      <alignment horizontal="right" vertical="center" wrapText="1"/>
    </xf>
    <xf numFmtId="171" fontId="98" fillId="31" borderId="59" xfId="0" applyNumberFormat="1" applyFont="1" applyFill="1" applyBorder="1" applyAlignment="1">
      <alignment horizontal="right" vertical="center" wrapText="1"/>
    </xf>
    <xf numFmtId="171" fontId="79" fillId="29" borderId="19" xfId="0" applyNumberFormat="1" applyFont="1" applyFill="1" applyBorder="1" applyAlignment="1">
      <alignment horizontal="right" vertical="center" wrapText="1"/>
    </xf>
    <xf numFmtId="171" fontId="79" fillId="31" borderId="19" xfId="0" applyNumberFormat="1" applyFont="1" applyFill="1" applyBorder="1" applyAlignment="1">
      <alignment horizontal="right" vertical="center" wrapText="1"/>
    </xf>
    <xf numFmtId="171" fontId="98" fillId="0" borderId="59" xfId="0" applyNumberFormat="1" applyFont="1" applyBorder="1" applyAlignment="1">
      <alignment horizontal="right" vertical="center" wrapText="1"/>
    </xf>
    <xf numFmtId="0" fontId="84" fillId="18" borderId="35" xfId="0" applyFont="1" applyFill="1" applyBorder="1" applyAlignment="1">
      <alignment horizontal="center" vertical="center" wrapText="1"/>
    </xf>
    <xf numFmtId="179" fontId="79" fillId="18" borderId="23" xfId="0" applyNumberFormat="1" applyFont="1" applyFill="1" applyBorder="1" applyAlignment="1">
      <alignment wrapText="1"/>
    </xf>
    <xf numFmtId="179" fontId="79" fillId="18" borderId="0" xfId="0" applyNumberFormat="1" applyFont="1" applyFill="1" applyAlignment="1">
      <alignment wrapText="1"/>
    </xf>
    <xf numFmtId="179" fontId="79" fillId="18" borderId="19" xfId="0" applyNumberFormat="1" applyFont="1" applyFill="1" applyBorder="1" applyAlignment="1">
      <alignment wrapText="1"/>
    </xf>
    <xf numFmtId="179" fontId="98" fillId="18" borderId="0" xfId="0" applyNumberFormat="1" applyFont="1" applyFill="1" applyAlignment="1">
      <alignment wrapText="1"/>
    </xf>
    <xf numFmtId="169" fontId="84" fillId="29" borderId="35" xfId="0" applyNumberFormat="1" applyFont="1" applyFill="1" applyBorder="1" applyAlignment="1">
      <alignment horizontal="center" wrapText="1"/>
    </xf>
    <xf numFmtId="0" fontId="84" fillId="29" borderId="35" xfId="0" applyFont="1" applyFill="1" applyBorder="1" applyAlignment="1">
      <alignment horizontal="center" wrapText="1"/>
    </xf>
    <xf numFmtId="0" fontId="84" fillId="29" borderId="40" xfId="0" applyFont="1" applyFill="1" applyBorder="1" applyAlignment="1">
      <alignment horizontal="center" wrapText="1"/>
    </xf>
    <xf numFmtId="169" fontId="84" fillId="29" borderId="41" xfId="0" applyNumberFormat="1" applyFont="1" applyFill="1" applyBorder="1" applyAlignment="1">
      <alignment horizontal="center" wrapText="1"/>
    </xf>
    <xf numFmtId="179" fontId="80" fillId="29" borderId="23" xfId="0" applyNumberFormat="1" applyFont="1" applyFill="1" applyBorder="1" applyAlignment="1">
      <alignment wrapText="1"/>
    </xf>
    <xf numFmtId="171" fontId="80" fillId="29" borderId="43" xfId="0" applyNumberFormat="1" applyFont="1" applyFill="1" applyBorder="1" applyAlignment="1">
      <alignment vertical="center" wrapText="1"/>
    </xf>
    <xf numFmtId="171" fontId="80" fillId="29" borderId="23" xfId="0" applyNumberFormat="1" applyFont="1" applyFill="1" applyBorder="1" applyAlignment="1">
      <alignment vertical="center" wrapText="1"/>
    </xf>
    <xf numFmtId="179" fontId="80" fillId="29" borderId="0" xfId="0" applyNumberFormat="1" applyFont="1" applyFill="1" applyAlignment="1">
      <alignment wrapText="1"/>
    </xf>
    <xf numFmtId="179" fontId="80" fillId="29" borderId="36" xfId="0" applyNumberFormat="1" applyFont="1" applyFill="1" applyBorder="1" applyAlignment="1">
      <alignment wrapText="1"/>
    </xf>
    <xf numFmtId="171" fontId="80" fillId="29" borderId="37" xfId="0" applyNumberFormat="1" applyFont="1" applyFill="1" applyBorder="1" applyAlignment="1">
      <alignment vertical="center" wrapText="1"/>
    </xf>
    <xf numFmtId="171" fontId="80" fillId="29" borderId="0" xfId="0" applyNumberFormat="1" applyFont="1" applyFill="1" applyAlignment="1">
      <alignment vertical="center" wrapText="1"/>
    </xf>
    <xf numFmtId="179" fontId="82" fillId="32" borderId="0" xfId="0" applyNumberFormat="1" applyFont="1" applyFill="1" applyAlignment="1">
      <alignment vertical="center" wrapText="1"/>
    </xf>
    <xf numFmtId="179" fontId="82" fillId="32" borderId="36" xfId="0" applyNumberFormat="1" applyFont="1" applyFill="1" applyBorder="1" applyAlignment="1">
      <alignment vertical="center" wrapText="1"/>
    </xf>
    <xf numFmtId="171" fontId="82" fillId="32" borderId="37" xfId="0" applyNumberFormat="1" applyFont="1" applyFill="1" applyBorder="1" applyAlignment="1">
      <alignment vertical="center" wrapText="1"/>
    </xf>
    <xf numFmtId="171" fontId="82" fillId="32" borderId="0" xfId="0" applyNumberFormat="1" applyFont="1" applyFill="1" applyAlignment="1">
      <alignment vertical="center" wrapText="1"/>
    </xf>
    <xf numFmtId="0" fontId="99" fillId="30" borderId="36" xfId="0" applyFont="1" applyFill="1" applyBorder="1" applyAlignment="1">
      <alignment wrapText="1"/>
    </xf>
    <xf numFmtId="0" fontId="99" fillId="30" borderId="37" xfId="0" applyFont="1" applyFill="1" applyBorder="1" applyAlignment="1">
      <alignment wrapText="1"/>
    </xf>
    <xf numFmtId="179" fontId="80" fillId="29" borderId="42" xfId="0" applyNumberFormat="1" applyFont="1" applyFill="1" applyBorder="1" applyAlignment="1">
      <alignment wrapText="1"/>
    </xf>
    <xf numFmtId="179" fontId="82" fillId="30" borderId="0" xfId="0" applyNumberFormat="1" applyFont="1" applyFill="1" applyAlignment="1">
      <alignment vertical="center" wrapText="1"/>
    </xf>
    <xf numFmtId="179" fontId="82" fillId="30" borderId="36" xfId="0" applyNumberFormat="1" applyFont="1" applyFill="1" applyBorder="1" applyAlignment="1">
      <alignment vertical="center" wrapText="1"/>
    </xf>
    <xf numFmtId="171" fontId="82" fillId="30" borderId="37" xfId="0" applyNumberFormat="1" applyFont="1" applyFill="1" applyBorder="1" applyAlignment="1">
      <alignment vertical="center" wrapText="1"/>
    </xf>
    <xf numFmtId="171" fontId="82" fillId="30" borderId="0" xfId="0" applyNumberFormat="1" applyFont="1" applyFill="1" applyAlignment="1">
      <alignment vertical="center" wrapText="1"/>
    </xf>
    <xf numFmtId="171" fontId="80" fillId="28" borderId="23" xfId="0" applyNumberFormat="1" applyFont="1" applyFill="1" applyBorder="1" applyAlignment="1">
      <alignment horizontal="right" vertical="center" wrapText="1" indent="1"/>
    </xf>
    <xf numFmtId="171" fontId="80" fillId="28" borderId="0" xfId="0" applyNumberFormat="1" applyFont="1" applyFill="1" applyAlignment="1">
      <alignment horizontal="right" vertical="center" wrapText="1" indent="1"/>
    </xf>
    <xf numFmtId="197" fontId="161" fillId="0" borderId="60" xfId="0" applyNumberFormat="1" applyFont="1" applyBorder="1" applyAlignment="1">
      <alignment horizontal="right" vertical="center" wrapText="1"/>
    </xf>
    <xf numFmtId="197" fontId="98" fillId="31" borderId="60" xfId="0" applyNumberFormat="1" applyFont="1" applyFill="1" applyBorder="1" applyAlignment="1">
      <alignment horizontal="right" vertical="center" wrapText="1"/>
    </xf>
    <xf numFmtId="181" fontId="78" fillId="32" borderId="0" xfId="0" applyNumberFormat="1" applyFont="1" applyFill="1" applyAlignment="1">
      <alignment horizontal="right" wrapText="1"/>
    </xf>
    <xf numFmtId="182" fontId="98" fillId="18" borderId="60" xfId="0" applyNumberFormat="1" applyFont="1" applyFill="1" applyBorder="1" applyAlignment="1">
      <alignment vertical="center" wrapText="1"/>
    </xf>
    <xf numFmtId="182" fontId="98" fillId="31" borderId="60" xfId="0" applyNumberFormat="1" applyFont="1" applyFill="1" applyBorder="1" applyAlignment="1">
      <alignment vertical="center" wrapText="1"/>
    </xf>
    <xf numFmtId="197" fontId="98" fillId="0" borderId="60" xfId="0" applyNumberFormat="1" applyFont="1" applyBorder="1" applyAlignment="1">
      <alignment vertical="center" wrapText="1"/>
    </xf>
    <xf numFmtId="197" fontId="98" fillId="31" borderId="60" xfId="0" applyNumberFormat="1" applyFont="1" applyFill="1" applyBorder="1" applyAlignment="1">
      <alignment vertical="center" wrapText="1"/>
    </xf>
    <xf numFmtId="197" fontId="78" fillId="32" borderId="0" xfId="0" applyNumberFormat="1" applyFont="1" applyFill="1" applyAlignment="1">
      <alignment horizontal="right" wrapText="1"/>
    </xf>
    <xf numFmtId="197" fontId="98" fillId="18" borderId="60" xfId="0" applyNumberFormat="1" applyFont="1" applyFill="1" applyBorder="1" applyAlignment="1">
      <alignment vertical="center" wrapText="1"/>
    </xf>
    <xf numFmtId="181" fontId="98" fillId="18" borderId="0" xfId="0" applyNumberFormat="1" applyFont="1" applyFill="1" applyAlignment="1">
      <alignment horizontal="right" vertical="center" wrapText="1"/>
    </xf>
    <xf numFmtId="181" fontId="98" fillId="31" borderId="0" xfId="0" applyNumberFormat="1" applyFont="1" applyFill="1" applyAlignment="1">
      <alignment horizontal="right" vertical="center" wrapText="1"/>
    </xf>
    <xf numFmtId="3" fontId="80" fillId="31" borderId="60" xfId="0" applyNumberFormat="1" applyFont="1" applyFill="1" applyBorder="1" applyAlignment="1">
      <alignment vertical="center" wrapText="1"/>
    </xf>
    <xf numFmtId="9" fontId="98" fillId="31" borderId="60" xfId="151" applyFont="1" applyFill="1" applyBorder="1" applyAlignment="1">
      <alignment vertical="center" wrapText="1"/>
    </xf>
    <xf numFmtId="3" fontId="78" fillId="32" borderId="0" xfId="0" applyNumberFormat="1" applyFont="1" applyFill="1" applyAlignment="1">
      <alignment horizontal="right" wrapText="1"/>
    </xf>
    <xf numFmtId="193" fontId="94" fillId="0" borderId="0" xfId="0" applyNumberFormat="1" applyFont="1" applyAlignment="1">
      <alignment horizontal="right" vertical="center" wrapText="1"/>
    </xf>
    <xf numFmtId="193" fontId="124" fillId="0" borderId="19" xfId="0" applyNumberFormat="1" applyFont="1" applyBorder="1" applyAlignment="1">
      <alignment horizontal="right" vertical="center" wrapText="1"/>
    </xf>
    <xf numFmtId="195" fontId="77" fillId="0" borderId="0" xfId="151" applyNumberFormat="1" applyFont="1" applyFill="1" applyBorder="1" applyAlignment="1">
      <alignment horizontal="right" vertical="center" wrapText="1"/>
    </xf>
    <xf numFmtId="193" fontId="124" fillId="0" borderId="60" xfId="0" applyNumberFormat="1" applyFont="1" applyBorder="1" applyAlignment="1">
      <alignment horizontal="right" vertical="center" wrapText="1"/>
    </xf>
    <xf numFmtId="0" fontId="94" fillId="29" borderId="9" xfId="0" applyFont="1" applyFill="1" applyBorder="1" applyAlignment="1">
      <alignment horizontal="left" vertical="center" wrapText="1" indent="2"/>
    </xf>
    <xf numFmtId="193" fontId="94" fillId="31" borderId="9" xfId="0" applyNumberFormat="1" applyFont="1" applyFill="1" applyBorder="1" applyAlignment="1">
      <alignment horizontal="right" vertical="center" wrapText="1"/>
    </xf>
    <xf numFmtId="193" fontId="94" fillId="29" borderId="9" xfId="0" applyNumberFormat="1" applyFont="1" applyFill="1" applyBorder="1" applyAlignment="1">
      <alignment horizontal="right" vertical="center" wrapText="1"/>
    </xf>
    <xf numFmtId="191" fontId="94" fillId="29" borderId="9" xfId="0" applyNumberFormat="1" applyFont="1" applyFill="1" applyBorder="1" applyAlignment="1">
      <alignment horizontal="right" vertical="center" wrapText="1"/>
    </xf>
    <xf numFmtId="193" fontId="94" fillId="0" borderId="9" xfId="0" applyNumberFormat="1" applyFont="1" applyBorder="1" applyAlignment="1">
      <alignment horizontal="right" vertical="center" wrapText="1"/>
    </xf>
    <xf numFmtId="171" fontId="80" fillId="0" borderId="19" xfId="56" applyNumberFormat="1" applyFont="1" applyBorder="1" applyAlignment="1">
      <alignment horizontal="right" wrapText="1"/>
    </xf>
    <xf numFmtId="171" fontId="97" fillId="31" borderId="19" xfId="0" applyNumberFormat="1" applyFont="1" applyFill="1" applyBorder="1" applyAlignment="1">
      <alignment horizontal="right" vertical="center" wrapText="1"/>
    </xf>
    <xf numFmtId="181" fontId="98" fillId="18" borderId="60" xfId="0" applyNumberFormat="1" applyFont="1" applyFill="1" applyBorder="1" applyAlignment="1">
      <alignment horizontal="right" vertical="center" wrapText="1"/>
    </xf>
    <xf numFmtId="171" fontId="124" fillId="0" borderId="19" xfId="0" applyNumberFormat="1" applyFont="1" applyBorder="1" applyAlignment="1">
      <alignment horizontal="right" vertical="center" wrapText="1"/>
    </xf>
    <xf numFmtId="171" fontId="77" fillId="0" borderId="0" xfId="0" applyNumberFormat="1" applyFont="1" applyAlignment="1">
      <alignment horizontal="right" vertical="center" wrapText="1"/>
    </xf>
    <xf numFmtId="171" fontId="77" fillId="0" borderId="19" xfId="0" applyNumberFormat="1" applyFont="1" applyBorder="1" applyAlignment="1">
      <alignment horizontal="right" vertical="center" wrapText="1"/>
    </xf>
    <xf numFmtId="171" fontId="124" fillId="0" borderId="60" xfId="0" applyNumberFormat="1" applyFont="1" applyBorder="1" applyAlignment="1">
      <alignment horizontal="right" vertical="center" wrapText="1"/>
    </xf>
    <xf numFmtId="3" fontId="94" fillId="0" borderId="0" xfId="0" applyNumberFormat="1" applyFont="1" applyAlignment="1">
      <alignment horizontal="right" vertical="center" wrapText="1"/>
    </xf>
    <xf numFmtId="171" fontId="104" fillId="0" borderId="19" xfId="0" applyNumberFormat="1" applyFont="1" applyBorder="1" applyAlignment="1">
      <alignment horizontal="right" vertical="center" wrapText="1"/>
    </xf>
    <xf numFmtId="171" fontId="104" fillId="0" borderId="0" xfId="0" applyNumberFormat="1" applyFont="1" applyAlignment="1">
      <alignment horizontal="right" vertical="center" wrapText="1"/>
    </xf>
    <xf numFmtId="0" fontId="191" fillId="0" borderId="0" xfId="0" applyFont="1" applyAlignment="1">
      <alignment horizontal="left" vertical="center" wrapText="1" indent="2"/>
    </xf>
    <xf numFmtId="0" fontId="98" fillId="18" borderId="0" xfId="0" applyFont="1" applyFill="1" applyAlignment="1">
      <alignment vertical="center" wrapText="1"/>
    </xf>
    <xf numFmtId="181" fontId="80" fillId="0" borderId="23" xfId="0" applyNumberFormat="1" applyFont="1" applyBorder="1" applyAlignment="1">
      <alignment horizontal="right" vertical="center" wrapText="1"/>
    </xf>
    <xf numFmtId="171" fontId="98" fillId="18" borderId="63" xfId="56" applyNumberFormat="1" applyFont="1" applyFill="1" applyBorder="1" applyAlignment="1">
      <alignment horizontal="right" wrapText="1"/>
    </xf>
    <xf numFmtId="171" fontId="79" fillId="18" borderId="0" xfId="56" applyNumberFormat="1" applyFont="1" applyFill="1" applyAlignment="1">
      <alignment horizontal="right" vertical="center" wrapText="1"/>
    </xf>
    <xf numFmtId="171" fontId="79" fillId="18" borderId="0" xfId="56" applyNumberFormat="1" applyFont="1" applyFill="1" applyAlignment="1">
      <alignment horizontal="right" wrapText="1"/>
    </xf>
    <xf numFmtId="171" fontId="79" fillId="18" borderId="19" xfId="56" applyNumberFormat="1" applyFont="1" applyFill="1" applyBorder="1" applyAlignment="1">
      <alignment horizontal="right" wrapText="1"/>
    </xf>
    <xf numFmtId="171" fontId="98" fillId="18" borderId="19" xfId="56" applyNumberFormat="1" applyFont="1" applyFill="1" applyBorder="1" applyAlignment="1">
      <alignment horizontal="right" wrapText="1"/>
    </xf>
    <xf numFmtId="171" fontId="98" fillId="18" borderId="60" xfId="56" applyNumberFormat="1" applyFont="1" applyFill="1" applyBorder="1" applyAlignment="1">
      <alignment horizontal="right" wrapText="1"/>
    </xf>
    <xf numFmtId="187" fontId="77" fillId="18" borderId="0" xfId="0" applyNumberFormat="1" applyFont="1" applyFill="1" applyAlignment="1">
      <alignment horizontal="right" vertical="center" wrapText="1"/>
    </xf>
    <xf numFmtId="197" fontId="77" fillId="29" borderId="0" xfId="0" applyNumberFormat="1" applyFont="1" applyFill="1" applyAlignment="1">
      <alignment horizontal="right" vertical="center" wrapText="1"/>
    </xf>
    <xf numFmtId="181" fontId="82" fillId="18" borderId="10" xfId="0" applyNumberFormat="1" applyFont="1" applyFill="1" applyBorder="1" applyAlignment="1">
      <alignment horizontal="center" vertical="center" wrapText="1"/>
    </xf>
    <xf numFmtId="171" fontId="78" fillId="32" borderId="0" xfId="0" applyNumberFormat="1" applyFont="1" applyFill="1" applyAlignment="1">
      <alignment vertical="center" wrapText="1"/>
    </xf>
    <xf numFmtId="181" fontId="78" fillId="32" borderId="0" xfId="0" applyNumberFormat="1" applyFont="1" applyFill="1" applyAlignment="1">
      <alignment vertical="center" wrapText="1"/>
    </xf>
    <xf numFmtId="176" fontId="80" fillId="31" borderId="0" xfId="0" applyNumberFormat="1" applyFont="1" applyFill="1" applyAlignment="1">
      <alignment horizontal="right" vertical="center" wrapText="1"/>
    </xf>
    <xf numFmtId="192" fontId="80" fillId="18" borderId="9" xfId="0" applyNumberFormat="1" applyFont="1" applyFill="1" applyBorder="1" applyAlignment="1">
      <alignment horizontal="right" vertical="center" wrapText="1"/>
    </xf>
    <xf numFmtId="181" fontId="97" fillId="29" borderId="16" xfId="0" applyNumberFormat="1" applyFont="1" applyFill="1" applyBorder="1" applyAlignment="1">
      <alignment wrapText="1"/>
    </xf>
    <xf numFmtId="181" fontId="97" fillId="29" borderId="0" xfId="0" applyNumberFormat="1" applyFont="1" applyFill="1" applyAlignment="1">
      <alignment wrapText="1"/>
    </xf>
    <xf numFmtId="181" fontId="97" fillId="29" borderId="9" xfId="0" applyNumberFormat="1" applyFont="1" applyFill="1" applyBorder="1" applyAlignment="1">
      <alignment wrapText="1"/>
    </xf>
    <xf numFmtId="181" fontId="167" fillId="29" borderId="0" xfId="0" applyNumberFormat="1" applyFont="1" applyFill="1" applyAlignment="1">
      <alignment vertical="center" wrapText="1"/>
    </xf>
    <xf numFmtId="181" fontId="167" fillId="18" borderId="0" xfId="0" applyNumberFormat="1" applyFont="1" applyFill="1" applyAlignment="1">
      <alignment vertical="center" wrapText="1"/>
    </xf>
    <xf numFmtId="181" fontId="86" fillId="29" borderId="0" xfId="0" applyNumberFormat="1" applyFont="1" applyFill="1" applyAlignment="1">
      <alignment horizontal="right" vertical="center" wrapText="1"/>
    </xf>
    <xf numFmtId="180" fontId="98" fillId="18" borderId="60" xfId="0" applyNumberFormat="1" applyFont="1" applyFill="1" applyBorder="1" applyAlignment="1">
      <alignment vertical="center" wrapText="1"/>
    </xf>
    <xf numFmtId="0" fontId="197" fillId="0" borderId="0" xfId="44" applyFont="1"/>
    <xf numFmtId="184" fontId="80" fillId="0" borderId="0" xfId="0" applyNumberFormat="1" applyFont="1" applyAlignment="1">
      <alignment horizontal="center" vertical="center" wrapText="1"/>
    </xf>
    <xf numFmtId="184" fontId="80" fillId="0" borderId="19" xfId="0" applyNumberFormat="1" applyFont="1" applyBorder="1" applyAlignment="1">
      <alignment horizontal="center" vertical="center" wrapText="1"/>
    </xf>
    <xf numFmtId="187" fontId="98" fillId="0" borderId="10" xfId="0" applyNumberFormat="1" applyFont="1" applyBorder="1" applyAlignment="1">
      <alignment vertical="center" wrapText="1"/>
    </xf>
    <xf numFmtId="187" fontId="79" fillId="0" borderId="16" xfId="0" applyNumberFormat="1" applyFont="1" applyBorder="1" applyAlignment="1">
      <alignment vertical="center" wrapText="1"/>
    </xf>
    <xf numFmtId="179" fontId="79" fillId="31" borderId="23" xfId="0" applyNumberFormat="1" applyFont="1" applyFill="1" applyBorder="1" applyAlignment="1">
      <alignment wrapText="1"/>
    </xf>
    <xf numFmtId="179" fontId="79" fillId="31" borderId="0" xfId="0" applyNumberFormat="1" applyFont="1" applyFill="1" applyAlignment="1">
      <alignment wrapText="1"/>
    </xf>
    <xf numFmtId="179" fontId="79" fillId="31" borderId="19" xfId="0" applyNumberFormat="1" applyFont="1" applyFill="1" applyBorder="1" applyAlignment="1">
      <alignment wrapText="1"/>
    </xf>
    <xf numFmtId="179" fontId="98" fillId="31" borderId="0" xfId="0" applyNumberFormat="1" applyFont="1" applyFill="1" applyAlignment="1">
      <alignment wrapText="1"/>
    </xf>
    <xf numFmtId="0" fontId="11" fillId="0" borderId="0" xfId="44" applyAlignment="1">
      <alignment horizontal="left"/>
    </xf>
    <xf numFmtId="179" fontId="98" fillId="18" borderId="9" xfId="0" applyNumberFormat="1" applyFont="1" applyFill="1" applyBorder="1" applyAlignment="1">
      <alignment horizontal="right" vertical="center" wrapText="1"/>
    </xf>
    <xf numFmtId="179" fontId="79" fillId="18" borderId="16" xfId="0" applyNumberFormat="1" applyFont="1" applyFill="1" applyBorder="1" applyAlignment="1">
      <alignment horizontal="right" vertical="center" wrapText="1"/>
    </xf>
    <xf numFmtId="179" fontId="79" fillId="18" borderId="0" xfId="0" applyNumberFormat="1" applyFont="1" applyFill="1" applyAlignment="1">
      <alignment horizontal="right" vertical="center" wrapText="1"/>
    </xf>
    <xf numFmtId="181" fontId="79" fillId="18" borderId="0" xfId="0" applyNumberFormat="1" applyFont="1" applyFill="1" applyAlignment="1">
      <alignment horizontal="right" vertical="center" wrapText="1"/>
    </xf>
    <xf numFmtId="179" fontId="98" fillId="18" borderId="19" xfId="0" applyNumberFormat="1" applyFont="1" applyFill="1" applyBorder="1" applyAlignment="1">
      <alignment horizontal="right" vertical="center" wrapText="1"/>
    </xf>
    <xf numFmtId="179" fontId="79" fillId="18" borderId="23" xfId="0" applyNumberFormat="1" applyFont="1" applyFill="1" applyBorder="1" applyAlignment="1">
      <alignment horizontal="right" vertical="center" wrapText="1"/>
    </xf>
    <xf numFmtId="181" fontId="86" fillId="18" borderId="0" xfId="0" applyNumberFormat="1" applyFont="1" applyFill="1" applyAlignment="1">
      <alignment horizontal="right" vertical="center" wrapText="1"/>
    </xf>
    <xf numFmtId="0" fontId="124" fillId="0" borderId="0" xfId="67" applyFont="1" applyAlignment="1">
      <alignment horizontal="right"/>
    </xf>
    <xf numFmtId="0" fontId="121" fillId="18" borderId="0" xfId="0" applyFont="1" applyFill="1" applyAlignment="1">
      <alignment horizontal="left" indent="2"/>
    </xf>
    <xf numFmtId="0" fontId="11" fillId="0" borderId="0" xfId="0" applyFont="1" applyAlignment="1">
      <alignment horizontal="left" indent="2"/>
    </xf>
    <xf numFmtId="0" fontId="198" fillId="31" borderId="19" xfId="0" applyFont="1" applyFill="1" applyBorder="1" applyAlignment="1">
      <alignment horizontal="right" vertical="center" wrapText="1"/>
    </xf>
    <xf numFmtId="0" fontId="198" fillId="18" borderId="19" xfId="0" applyFont="1" applyFill="1" applyBorder="1" applyAlignment="1">
      <alignment horizontal="right" vertical="center" wrapText="1"/>
    </xf>
    <xf numFmtId="191" fontId="198" fillId="18" borderId="19" xfId="0" applyNumberFormat="1" applyFont="1" applyFill="1" applyBorder="1" applyAlignment="1">
      <alignment horizontal="right" vertical="center" wrapText="1"/>
    </xf>
    <xf numFmtId="191" fontId="77" fillId="18" borderId="19" xfId="0" applyNumberFormat="1" applyFont="1" applyFill="1" applyBorder="1" applyAlignment="1">
      <alignment horizontal="right" vertical="center" wrapText="1"/>
    </xf>
    <xf numFmtId="181" fontId="86" fillId="0" borderId="0" xfId="56" applyNumberFormat="1" applyFont="1" applyAlignment="1">
      <alignment horizontal="right" wrapText="1"/>
    </xf>
    <xf numFmtId="181" fontId="86" fillId="18" borderId="0" xfId="56" applyNumberFormat="1" applyFont="1" applyFill="1" applyAlignment="1">
      <alignment horizontal="right" wrapText="1"/>
    </xf>
    <xf numFmtId="171" fontId="86" fillId="18" borderId="0" xfId="56" applyNumberFormat="1" applyFont="1" applyFill="1" applyAlignment="1">
      <alignment horizontal="right" wrapText="1"/>
    </xf>
    <xf numFmtId="171" fontId="88" fillId="31" borderId="0" xfId="56" applyNumberFormat="1" applyFont="1" applyFill="1" applyAlignment="1">
      <alignment horizontal="right" wrapText="1"/>
    </xf>
    <xf numFmtId="171" fontId="86" fillId="0" borderId="0" xfId="56" applyNumberFormat="1" applyFont="1" applyAlignment="1">
      <alignment horizontal="right" wrapText="1"/>
    </xf>
    <xf numFmtId="0" fontId="11" fillId="0" borderId="0" xfId="0" applyFont="1" applyAlignment="1">
      <alignment vertical="center"/>
    </xf>
    <xf numFmtId="3" fontId="77" fillId="29" borderId="0" xfId="0" applyNumberFormat="1" applyFont="1" applyFill="1" applyAlignment="1">
      <alignment horizontal="right" vertical="center" wrapText="1"/>
    </xf>
    <xf numFmtId="171" fontId="88" fillId="31" borderId="0" xfId="0" applyNumberFormat="1" applyFont="1" applyFill="1" applyAlignment="1">
      <alignment horizontal="right" vertical="center" wrapText="1"/>
    </xf>
    <xf numFmtId="171" fontId="86" fillId="29" borderId="0" xfId="0" applyNumberFormat="1" applyFont="1" applyFill="1" applyAlignment="1">
      <alignment horizontal="right" vertical="center" wrapText="1"/>
    </xf>
    <xf numFmtId="171" fontId="86" fillId="18" borderId="0" xfId="0" applyNumberFormat="1" applyFont="1" applyFill="1" applyAlignment="1">
      <alignment horizontal="right" vertical="center" wrapText="1"/>
    </xf>
    <xf numFmtId="171" fontId="98" fillId="18" borderId="63" xfId="0" applyNumberFormat="1" applyFont="1" applyFill="1" applyBorder="1" applyAlignment="1">
      <alignment horizontal="right" vertical="center" wrapText="1"/>
    </xf>
    <xf numFmtId="171" fontId="97" fillId="18" borderId="0" xfId="0" applyNumberFormat="1" applyFont="1" applyFill="1" applyAlignment="1">
      <alignment horizontal="right" vertical="center" wrapText="1"/>
    </xf>
    <xf numFmtId="181" fontId="97" fillId="18" borderId="0" xfId="0" applyNumberFormat="1" applyFont="1" applyFill="1" applyAlignment="1">
      <alignment horizontal="right" vertical="center" wrapText="1"/>
    </xf>
    <xf numFmtId="171" fontId="97" fillId="18" borderId="19" xfId="0" applyNumberFormat="1" applyFont="1" applyFill="1" applyBorder="1" applyAlignment="1">
      <alignment horizontal="right" vertical="center" wrapText="1"/>
    </xf>
    <xf numFmtId="181" fontId="97" fillId="18" borderId="19" xfId="0" applyNumberFormat="1" applyFont="1" applyFill="1" applyBorder="1" applyAlignment="1">
      <alignment horizontal="right" vertical="center" wrapText="1"/>
    </xf>
    <xf numFmtId="171" fontId="98" fillId="18" borderId="60" xfId="0" applyNumberFormat="1" applyFont="1" applyFill="1" applyBorder="1" applyAlignment="1">
      <alignment horizontal="right" vertical="center" wrapText="1"/>
    </xf>
    <xf numFmtId="181" fontId="86" fillId="18" borderId="19" xfId="0" applyNumberFormat="1" applyFont="1" applyFill="1" applyBorder="1" applyAlignment="1">
      <alignment horizontal="right" vertical="center" wrapText="1"/>
    </xf>
    <xf numFmtId="171" fontId="86" fillId="18" borderId="19" xfId="0" applyNumberFormat="1" applyFont="1" applyFill="1" applyBorder="1" applyAlignment="1">
      <alignment horizontal="right" vertical="center" wrapText="1"/>
    </xf>
    <xf numFmtId="194" fontId="77" fillId="18" borderId="19" xfId="0" applyNumberFormat="1" applyFont="1" applyFill="1" applyBorder="1" applyAlignment="1">
      <alignment horizontal="right" vertical="center" wrapText="1"/>
    </xf>
    <xf numFmtId="193" fontId="163" fillId="31" borderId="0" xfId="0" applyNumberFormat="1" applyFont="1" applyFill="1" applyAlignment="1">
      <alignment horizontal="right" vertical="center" wrapText="1"/>
    </xf>
    <xf numFmtId="193" fontId="163" fillId="18" borderId="0" xfId="0" applyNumberFormat="1" applyFont="1" applyFill="1" applyAlignment="1">
      <alignment horizontal="right" vertical="center" wrapText="1"/>
    </xf>
    <xf numFmtId="191" fontId="163" fillId="18" borderId="0" xfId="0" applyNumberFormat="1" applyFont="1" applyFill="1" applyAlignment="1">
      <alignment horizontal="right" vertical="center" wrapText="1"/>
    </xf>
    <xf numFmtId="193" fontId="77" fillId="31" borderId="0" xfId="0" applyNumberFormat="1" applyFont="1" applyFill="1" applyAlignment="1">
      <alignment horizontal="right" vertical="center" wrapText="1"/>
    </xf>
    <xf numFmtId="193" fontId="77" fillId="18" borderId="0" xfId="0" applyNumberFormat="1" applyFont="1" applyFill="1" applyAlignment="1">
      <alignment horizontal="right" vertical="center" wrapText="1"/>
    </xf>
    <xf numFmtId="193" fontId="79" fillId="18" borderId="0" xfId="0" applyNumberFormat="1" applyFont="1" applyFill="1" applyAlignment="1">
      <alignment wrapText="1"/>
    </xf>
    <xf numFmtId="0" fontId="79" fillId="18" borderId="9" xfId="0" applyFont="1" applyFill="1" applyBorder="1" applyAlignment="1">
      <alignment horizontal="left" wrapText="1" indent="2"/>
    </xf>
    <xf numFmtId="191" fontId="79" fillId="18" borderId="9" xfId="0" applyNumberFormat="1" applyFont="1" applyFill="1" applyBorder="1" applyAlignment="1">
      <alignment wrapText="1"/>
    </xf>
    <xf numFmtId="9" fontId="79" fillId="18" borderId="19" xfId="151" applyFont="1" applyFill="1" applyBorder="1" applyAlignment="1">
      <alignment wrapText="1"/>
    </xf>
    <xf numFmtId="0" fontId="79" fillId="18" borderId="0" xfId="0" applyFont="1" applyFill="1" applyAlignment="1">
      <alignment horizontal="left" vertical="center" wrapText="1" indent="2"/>
    </xf>
    <xf numFmtId="171" fontId="79" fillId="0" borderId="27" xfId="0" applyNumberFormat="1" applyFont="1" applyFill="1" applyBorder="1" applyAlignment="1">
      <alignment horizontal="right" vertical="center" wrapText="1"/>
    </xf>
    <xf numFmtId="188" fontId="79" fillId="0" borderId="23" xfId="0" applyNumberFormat="1" applyFont="1" applyFill="1" applyBorder="1" applyAlignment="1">
      <alignment vertical="center" wrapText="1"/>
    </xf>
    <xf numFmtId="184" fontId="79" fillId="0" borderId="26" xfId="0" applyNumberFormat="1" applyFont="1" applyFill="1" applyBorder="1" applyAlignment="1">
      <alignment vertical="center" wrapText="1"/>
    </xf>
    <xf numFmtId="171" fontId="79" fillId="0" borderId="20" xfId="0" applyNumberFormat="1" applyFont="1" applyFill="1" applyBorder="1" applyAlignment="1">
      <alignment horizontal="right" vertical="center" wrapText="1"/>
    </xf>
    <xf numFmtId="188" fontId="79" fillId="0" borderId="0" xfId="0" applyNumberFormat="1" applyFont="1" applyFill="1" applyAlignment="1">
      <alignment vertical="center" wrapText="1"/>
    </xf>
    <xf numFmtId="184" fontId="79" fillId="0" borderId="17" xfId="0" applyNumberFormat="1" applyFont="1" applyFill="1" applyBorder="1" applyAlignment="1">
      <alignment vertical="center" wrapText="1"/>
    </xf>
    <xf numFmtId="171" fontId="79" fillId="0" borderId="29" xfId="0" applyNumberFormat="1" applyFont="1" applyFill="1" applyBorder="1" applyAlignment="1">
      <alignment horizontal="right" vertical="center" wrapText="1"/>
    </xf>
    <xf numFmtId="188" fontId="79" fillId="0" borderId="9" xfId="0" applyNumberFormat="1" applyFont="1" applyFill="1" applyBorder="1" applyAlignment="1">
      <alignment vertical="center" wrapText="1"/>
    </xf>
    <xf numFmtId="184" fontId="193" fillId="0" borderId="28" xfId="0" applyNumberFormat="1" applyFont="1" applyFill="1" applyBorder="1" applyAlignment="1">
      <alignment vertical="center" wrapText="1"/>
    </xf>
    <xf numFmtId="171" fontId="98" fillId="0" borderId="30" xfId="0" applyNumberFormat="1" applyFont="1" applyFill="1" applyBorder="1" applyAlignment="1">
      <alignment horizontal="right" vertical="center" wrapText="1"/>
    </xf>
    <xf numFmtId="188" fontId="98" fillId="0" borderId="10" xfId="0" applyNumberFormat="1" applyFont="1" applyFill="1" applyBorder="1" applyAlignment="1">
      <alignment vertical="center" wrapText="1"/>
    </xf>
    <xf numFmtId="184" fontId="98" fillId="0" borderId="18" xfId="0" applyNumberFormat="1" applyFont="1" applyFill="1" applyBorder="1" applyAlignment="1">
      <alignment vertical="center" wrapText="1"/>
    </xf>
    <xf numFmtId="171" fontId="79" fillId="0" borderId="32" xfId="0" applyNumberFormat="1" applyFont="1" applyFill="1" applyBorder="1" applyAlignment="1">
      <alignment horizontal="right" vertical="center" wrapText="1"/>
    </xf>
    <xf numFmtId="188" fontId="79" fillId="0" borderId="16" xfId="0" applyNumberFormat="1" applyFont="1" applyFill="1" applyBorder="1" applyAlignment="1">
      <alignment vertical="center" wrapText="1"/>
    </xf>
    <xf numFmtId="184" fontId="79" fillId="0" borderId="31" xfId="0" applyNumberFormat="1" applyFont="1" applyFill="1" applyBorder="1" applyAlignment="1">
      <alignment vertical="center" wrapText="1"/>
    </xf>
    <xf numFmtId="171" fontId="80" fillId="31" borderId="23" xfId="0" applyNumberFormat="1" applyFont="1" applyFill="1" applyBorder="1" applyAlignment="1">
      <alignment horizontal="right" vertical="center" wrapText="1" indent="1"/>
    </xf>
    <xf numFmtId="171" fontId="80" fillId="31" borderId="0" xfId="0" applyNumberFormat="1" applyFont="1" applyFill="1" applyAlignment="1">
      <alignment horizontal="right" vertical="center" wrapText="1" indent="1"/>
    </xf>
    <xf numFmtId="184" fontId="79" fillId="0" borderId="26" xfId="0" applyNumberFormat="1" applyFont="1" applyFill="1" applyBorder="1" applyAlignment="1">
      <alignment horizontal="right" vertical="center" wrapText="1"/>
    </xf>
    <xf numFmtId="184" fontId="79" fillId="0" borderId="17" xfId="0" applyNumberFormat="1" applyFont="1" applyFill="1" applyBorder="1" applyAlignment="1">
      <alignment horizontal="right" vertical="center" wrapText="1"/>
    </xf>
    <xf numFmtId="184" fontId="193" fillId="0" borderId="28" xfId="0" applyNumberFormat="1" applyFont="1" applyFill="1" applyBorder="1" applyAlignment="1">
      <alignment horizontal="right" vertical="center" wrapText="1"/>
    </xf>
    <xf numFmtId="184" fontId="98" fillId="0" borderId="18" xfId="0" applyNumberFormat="1" applyFont="1" applyFill="1" applyBorder="1" applyAlignment="1">
      <alignment horizontal="right" vertical="center" wrapText="1"/>
    </xf>
    <xf numFmtId="184" fontId="79" fillId="0" borderId="31" xfId="0" applyNumberFormat="1" applyFont="1" applyFill="1" applyBorder="1" applyAlignment="1">
      <alignment horizontal="right" vertical="center" wrapText="1"/>
    </xf>
    <xf numFmtId="0" fontId="84" fillId="29" borderId="0" xfId="0" applyFont="1" applyFill="1" applyAlignment="1">
      <alignment horizontal="left" wrapText="1" indent="2"/>
    </xf>
    <xf numFmtId="0" fontId="129" fillId="29" borderId="0" xfId="0" applyFont="1" applyFill="1" applyAlignment="1">
      <alignment horizontal="left" vertical="center" wrapText="1" indent="1"/>
    </xf>
    <xf numFmtId="0" fontId="37" fillId="0" borderId="0" xfId="67" applyFont="1" applyAlignment="1">
      <alignment horizontal="left"/>
    </xf>
    <xf numFmtId="0" fontId="82" fillId="0" borderId="0" xfId="0" applyFont="1" applyFill="1" applyAlignment="1">
      <alignment horizontal="right" vertical="center" wrapText="1"/>
    </xf>
    <xf numFmtId="0" fontId="77" fillId="0" borderId="0" xfId="44" applyFont="1" applyFill="1"/>
    <xf numFmtId="0" fontId="31" fillId="0" borderId="0" xfId="44" applyFont="1" applyFill="1" applyAlignment="1">
      <alignment vertical="center"/>
    </xf>
    <xf numFmtId="0" fontId="84" fillId="0" borderId="25" xfId="0" applyFont="1" applyFill="1" applyBorder="1" applyAlignment="1">
      <alignment horizontal="center" wrapText="1"/>
    </xf>
    <xf numFmtId="0" fontId="84" fillId="0" borderId="21" xfId="0" applyFont="1" applyFill="1" applyBorder="1" applyAlignment="1">
      <alignment horizontal="center" wrapText="1"/>
    </xf>
    <xf numFmtId="0" fontId="84" fillId="0" borderId="24" xfId="0" applyFont="1" applyFill="1" applyBorder="1" applyAlignment="1">
      <alignment horizontal="center" wrapText="1"/>
    </xf>
    <xf numFmtId="0" fontId="62" fillId="0" borderId="0" xfId="0" applyFont="1" applyFill="1" applyAlignment="1">
      <alignment wrapText="1"/>
    </xf>
    <xf numFmtId="0" fontId="83" fillId="0" borderId="0" xfId="44" applyFont="1" applyFill="1"/>
    <xf numFmtId="193" fontId="79" fillId="31" borderId="0" xfId="0" applyNumberFormat="1" applyFont="1" applyFill="1" applyAlignment="1">
      <alignment wrapText="1"/>
    </xf>
    <xf numFmtId="193" fontId="98" fillId="31" borderId="19" xfId="0" applyNumberFormat="1" applyFont="1" applyFill="1" applyBorder="1" applyAlignment="1">
      <alignment wrapText="1"/>
    </xf>
    <xf numFmtId="193" fontId="79" fillId="31" borderId="19" xfId="0" applyNumberFormat="1" applyFont="1" applyFill="1" applyBorder="1" applyAlignment="1">
      <alignment wrapText="1"/>
    </xf>
    <xf numFmtId="193" fontId="84" fillId="31" borderId="19" xfId="0" applyNumberFormat="1" applyFont="1" applyFill="1" applyBorder="1" applyAlignment="1">
      <alignment wrapText="1"/>
    </xf>
    <xf numFmtId="193" fontId="79" fillId="31" borderId="0" xfId="0" applyNumberFormat="1" applyFont="1" applyFill="1" applyAlignment="1">
      <alignment vertical="center" wrapText="1"/>
    </xf>
    <xf numFmtId="193" fontId="79" fillId="31" borderId="19" xfId="0" applyNumberFormat="1" applyFont="1" applyFill="1" applyBorder="1" applyAlignment="1">
      <alignment vertical="center" wrapText="1"/>
    </xf>
    <xf numFmtId="193" fontId="98" fillId="31" borderId="19" xfId="0" applyNumberFormat="1" applyFont="1" applyFill="1" applyBorder="1" applyAlignment="1">
      <alignment vertical="center" wrapText="1"/>
    </xf>
    <xf numFmtId="175" fontId="79" fillId="31" borderId="0" xfId="0" applyNumberFormat="1" applyFont="1" applyFill="1" applyAlignment="1">
      <alignment wrapText="1"/>
    </xf>
    <xf numFmtId="9" fontId="79" fillId="31" borderId="19" xfId="151" applyFont="1" applyFill="1" applyBorder="1" applyAlignment="1">
      <alignment wrapText="1"/>
    </xf>
    <xf numFmtId="194" fontId="80" fillId="31" borderId="0" xfId="0" applyNumberFormat="1" applyFont="1" applyFill="1" applyAlignment="1">
      <alignment vertical="center" wrapText="1"/>
    </xf>
    <xf numFmtId="183" fontId="80" fillId="31" borderId="0" xfId="0" applyNumberFormat="1" applyFont="1" applyFill="1" applyAlignment="1">
      <alignment wrapText="1"/>
    </xf>
    <xf numFmtId="193" fontId="80" fillId="31" borderId="0" xfId="0" applyNumberFormat="1" applyFont="1" applyFill="1" applyAlignment="1">
      <alignment vertical="center" wrapText="1"/>
    </xf>
    <xf numFmtId="193" fontId="80" fillId="31" borderId="19" xfId="0" applyNumberFormat="1" applyFont="1" applyFill="1" applyBorder="1" applyAlignment="1">
      <alignment vertical="center" wrapText="1"/>
    </xf>
    <xf numFmtId="179" fontId="98" fillId="31" borderId="19" xfId="0" applyNumberFormat="1" applyFont="1" applyFill="1" applyBorder="1" applyAlignment="1">
      <alignment horizontal="right" vertical="center" wrapText="1"/>
    </xf>
    <xf numFmtId="171" fontId="79" fillId="31" borderId="19" xfId="0" applyNumberFormat="1" applyFont="1" applyFill="1" applyBorder="1" applyAlignment="1">
      <alignment vertical="center" wrapText="1"/>
    </xf>
    <xf numFmtId="179" fontId="98" fillId="31" borderId="0" xfId="0" applyNumberFormat="1" applyFont="1" applyFill="1" applyAlignment="1">
      <alignment horizontal="right" vertical="center" wrapText="1"/>
    </xf>
    <xf numFmtId="179" fontId="79" fillId="31" borderId="19" xfId="0" applyNumberFormat="1" applyFont="1" applyFill="1" applyBorder="1" applyAlignment="1">
      <alignment horizontal="right" vertical="center" wrapText="1"/>
    </xf>
    <xf numFmtId="171" fontId="124" fillId="31" borderId="19" xfId="0" applyNumberFormat="1" applyFont="1" applyFill="1" applyBorder="1" applyAlignment="1">
      <alignment horizontal="right" wrapText="1"/>
    </xf>
    <xf numFmtId="171" fontId="94" fillId="31" borderId="0" xfId="0" applyNumberFormat="1" applyFont="1" applyFill="1" applyAlignment="1">
      <alignment horizontal="right" wrapText="1"/>
    </xf>
    <xf numFmtId="171" fontId="124" fillId="31" borderId="60" xfId="0" applyNumberFormat="1" applyFont="1" applyFill="1" applyBorder="1" applyAlignment="1">
      <alignment horizontal="right" wrapText="1"/>
    </xf>
    <xf numFmtId="171" fontId="93" fillId="31" borderId="33" xfId="0" applyNumberFormat="1" applyFont="1" applyFill="1" applyBorder="1" applyAlignment="1">
      <alignment horizontal="right" wrapText="1"/>
    </xf>
    <xf numFmtId="171" fontId="94" fillId="31" borderId="60" xfId="0" applyNumberFormat="1" applyFont="1" applyFill="1" applyBorder="1" applyAlignment="1">
      <alignment horizontal="right" wrapText="1"/>
    </xf>
    <xf numFmtId="171" fontId="93" fillId="31" borderId="60" xfId="0" applyNumberFormat="1" applyFont="1" applyFill="1" applyBorder="1" applyAlignment="1">
      <alignment horizontal="right" wrapText="1"/>
    </xf>
    <xf numFmtId="193" fontId="98" fillId="31" borderId="60" xfId="0" applyNumberFormat="1" applyFont="1" applyFill="1" applyBorder="1" applyAlignment="1">
      <alignment vertical="center" wrapText="1"/>
    </xf>
    <xf numFmtId="195" fontId="94" fillId="31" borderId="0" xfId="151" applyNumberFormat="1" applyFont="1" applyFill="1" applyAlignment="1">
      <alignment horizontal="right" vertical="center" wrapText="1"/>
    </xf>
    <xf numFmtId="183" fontId="94" fillId="31" borderId="9" xfId="0" applyNumberFormat="1" applyFont="1" applyFill="1" applyBorder="1" applyAlignment="1">
      <alignment horizontal="right" wrapText="1"/>
    </xf>
    <xf numFmtId="187" fontId="77" fillId="31" borderId="0" xfId="0" applyNumberFormat="1" applyFont="1" applyFill="1" applyAlignment="1">
      <alignment horizontal="right" vertical="center" wrapText="1"/>
    </xf>
    <xf numFmtId="0" fontId="94" fillId="31" borderId="0" xfId="0" applyFont="1" applyFill="1" applyAlignment="1">
      <alignment horizontal="right" wrapText="1"/>
    </xf>
    <xf numFmtId="0" fontId="8" fillId="0" borderId="0" xfId="0" applyFont="1" applyAlignment="1">
      <alignment horizontal="left" indent="2"/>
    </xf>
    <xf numFmtId="0" fontId="1" fillId="0" borderId="0" xfId="0" applyFont="1" applyAlignment="1">
      <alignment horizontal="left" indent="2"/>
    </xf>
    <xf numFmtId="3" fontId="77" fillId="0" borderId="0" xfId="67" applyNumberFormat="1" applyFont="1"/>
    <xf numFmtId="0" fontId="0" fillId="29" borderId="0" xfId="0" applyFill="1" applyAlignment="1">
      <alignment horizontal="left" vertical="center" wrapText="1"/>
    </xf>
    <xf numFmtId="0" fontId="63" fillId="0" borderId="0" xfId="54" applyFont="1"/>
    <xf numFmtId="3" fontId="8" fillId="0" borderId="0" xfId="0" applyNumberFormat="1" applyFont="1" applyAlignment="1">
      <alignment vertical="center"/>
    </xf>
    <xf numFmtId="0" fontId="37" fillId="0" borderId="0" xfId="67" applyFont="1" applyBorder="1" applyAlignment="1">
      <alignment horizontal="right"/>
    </xf>
    <xf numFmtId="0" fontId="83" fillId="0" borderId="0" xfId="44" applyFont="1" applyBorder="1"/>
    <xf numFmtId="0" fontId="8" fillId="0" borderId="0" xfId="0" applyFont="1" applyBorder="1"/>
    <xf numFmtId="0" fontId="101" fillId="0" borderId="0" xfId="0" applyFont="1" applyBorder="1"/>
    <xf numFmtId="0" fontId="62" fillId="29" borderId="0" xfId="0" applyFont="1" applyFill="1" applyBorder="1" applyAlignment="1">
      <alignment vertical="top" wrapText="1"/>
    </xf>
    <xf numFmtId="0" fontId="62" fillId="18" borderId="0" xfId="0" applyFont="1" applyFill="1" applyBorder="1" applyAlignment="1">
      <alignment vertical="top" wrapText="1"/>
    </xf>
    <xf numFmtId="0" fontId="8" fillId="18" borderId="0" xfId="0" applyFont="1" applyFill="1" applyBorder="1"/>
    <xf numFmtId="0" fontId="62" fillId="18" borderId="0" xfId="0" applyFont="1" applyFill="1" applyBorder="1" applyAlignment="1">
      <alignment wrapText="1"/>
    </xf>
    <xf numFmtId="0" fontId="3" fillId="0" borderId="0" xfId="0" applyFont="1" applyBorder="1"/>
    <xf numFmtId="3" fontId="5" fillId="0" borderId="0" xfId="0" applyNumberFormat="1" applyFont="1"/>
    <xf numFmtId="195" fontId="5" fillId="0" borderId="0" xfId="0" applyNumberFormat="1" applyFont="1"/>
    <xf numFmtId="0" fontId="202" fillId="0" borderId="0" xfId="0" applyFont="1"/>
    <xf numFmtId="0" fontId="57" fillId="0" borderId="0" xfId="0" applyFont="1"/>
    <xf numFmtId="0" fontId="201" fillId="0" borderId="0" xfId="0" applyFont="1"/>
    <xf numFmtId="171" fontId="97" fillId="31" borderId="0" xfId="56" applyNumberFormat="1" applyFont="1" applyFill="1" applyAlignment="1">
      <alignment horizontal="right" wrapText="1"/>
    </xf>
    <xf numFmtId="191" fontId="104" fillId="0" borderId="0" xfId="0" applyNumberFormat="1" applyFont="1" applyFill="1" applyAlignment="1">
      <alignment horizontal="right" vertical="center" wrapText="1"/>
    </xf>
    <xf numFmtId="191" fontId="63" fillId="0" borderId="19" xfId="0" applyNumberFormat="1" applyFont="1" applyBorder="1" applyAlignment="1">
      <alignment horizontal="right" vertical="center" wrapText="1"/>
    </xf>
    <xf numFmtId="200" fontId="97" fillId="29" borderId="0" xfId="0" applyNumberFormat="1" applyFont="1" applyFill="1" applyAlignment="1">
      <alignment horizontal="right" wrapText="1"/>
    </xf>
    <xf numFmtId="0" fontId="203" fillId="0" borderId="0" xfId="0" applyFont="1" applyFill="1" applyAlignment="1">
      <alignment horizontal="left" vertical="center" wrapText="1" indent="1"/>
    </xf>
    <xf numFmtId="0" fontId="11" fillId="0" borderId="0" xfId="44" applyFill="1" applyAlignment="1">
      <alignment horizontal="left"/>
    </xf>
    <xf numFmtId="0" fontId="121" fillId="0" borderId="0" xfId="44" applyFont="1" applyFill="1" applyAlignment="1">
      <alignment horizontal="left" vertical="center" wrapText="1"/>
    </xf>
    <xf numFmtId="0" fontId="83" fillId="0" borderId="0" xfId="44" applyFont="1" applyFill="1" applyAlignment="1">
      <alignment horizontal="center"/>
    </xf>
    <xf numFmtId="171" fontId="63" fillId="0" borderId="0" xfId="0" applyNumberFormat="1" applyFont="1" applyFill="1" applyAlignment="1">
      <alignment horizontal="right" vertical="center" wrapText="1"/>
    </xf>
    <xf numFmtId="171" fontId="77" fillId="0" borderId="19" xfId="0" applyNumberFormat="1" applyFont="1" applyFill="1" applyBorder="1" applyAlignment="1">
      <alignment horizontal="right" vertical="center" wrapText="1"/>
    </xf>
    <xf numFmtId="171" fontId="63" fillId="0" borderId="19" xfId="0" applyNumberFormat="1" applyFont="1" applyFill="1" applyBorder="1" applyAlignment="1">
      <alignment horizontal="right" vertical="center" wrapText="1"/>
    </xf>
    <xf numFmtId="2" fontId="204" fillId="0" borderId="0" xfId="44" applyNumberFormat="1" applyFont="1" applyFill="1"/>
    <xf numFmtId="0" fontId="205" fillId="0" borderId="0" xfId="67" applyFont="1" applyFill="1" applyAlignment="1">
      <alignment horizontal="right"/>
    </xf>
    <xf numFmtId="0" fontId="119" fillId="0" borderId="0" xfId="44" applyFont="1" applyAlignment="1">
      <alignment horizontal="left" indent="2"/>
    </xf>
    <xf numFmtId="0" fontId="141" fillId="0" borderId="0" xfId="0" applyFont="1" applyAlignment="1">
      <alignment horizontal="left" vertical="center" wrapText="1"/>
    </xf>
    <xf numFmtId="0" fontId="98" fillId="18" borderId="0" xfId="0" applyFont="1" applyFill="1" applyAlignment="1">
      <alignment horizontal="right" vertical="center" wrapText="1"/>
    </xf>
    <xf numFmtId="0" fontId="98" fillId="18" borderId="48" xfId="0" applyFont="1" applyFill="1" applyBorder="1" applyAlignment="1">
      <alignment horizontal="right" vertical="center" wrapText="1"/>
    </xf>
    <xf numFmtId="0" fontId="131" fillId="18" borderId="0" xfId="0" applyFont="1" applyFill="1" applyAlignment="1">
      <alignment horizontal="left" wrapText="1" indent="2"/>
    </xf>
    <xf numFmtId="0" fontId="132" fillId="18" borderId="48" xfId="0" applyFont="1" applyFill="1" applyBorder="1" applyAlignment="1">
      <alignment horizontal="left" wrapText="1" indent="2"/>
    </xf>
    <xf numFmtId="0" fontId="0" fillId="18" borderId="48" xfId="0" applyFill="1" applyBorder="1" applyAlignment="1">
      <alignment horizontal="left" wrapText="1" indent="2"/>
    </xf>
    <xf numFmtId="0" fontId="98" fillId="18" borderId="19" xfId="0" applyFont="1" applyFill="1" applyBorder="1" applyAlignment="1">
      <alignment horizontal="center" vertical="center" wrapText="1"/>
    </xf>
    <xf numFmtId="0" fontId="129" fillId="29" borderId="0" xfId="0" applyFont="1" applyFill="1" applyAlignment="1">
      <alignment horizontal="left" vertical="center" wrapText="1"/>
    </xf>
    <xf numFmtId="0" fontId="129" fillId="29" borderId="0" xfId="0" applyFont="1" applyFill="1" applyAlignment="1">
      <alignment vertical="center" wrapText="1"/>
    </xf>
    <xf numFmtId="0" fontId="143" fillId="0" borderId="0" xfId="44" applyFont="1" applyAlignment="1">
      <alignment horizontal="left" vertical="center" wrapText="1"/>
    </xf>
    <xf numFmtId="0" fontId="98" fillId="0" borderId="0" xfId="0" applyFont="1" applyFill="1" applyAlignment="1">
      <alignment horizontal="right" vertical="center" wrapText="1"/>
    </xf>
    <xf numFmtId="0" fontId="98" fillId="0" borderId="21" xfId="0" applyFont="1" applyFill="1" applyBorder="1" applyAlignment="1">
      <alignment horizontal="right" vertical="center" wrapText="1"/>
    </xf>
    <xf numFmtId="189" fontId="78" fillId="32" borderId="0" xfId="0" applyNumberFormat="1" applyFont="1" applyFill="1" applyAlignment="1">
      <alignment horizontal="center" vertical="center" wrapText="1"/>
    </xf>
    <xf numFmtId="190" fontId="78" fillId="32" borderId="0" xfId="0" applyNumberFormat="1" applyFont="1" applyFill="1" applyAlignment="1">
      <alignment horizontal="center" vertical="center" wrapText="1"/>
    </xf>
    <xf numFmtId="171" fontId="78" fillId="32" borderId="16" xfId="0" applyNumberFormat="1" applyFont="1" applyFill="1" applyBorder="1" applyAlignment="1">
      <alignment horizontal="center" vertical="center" wrapText="1"/>
    </xf>
    <xf numFmtId="0" fontId="121" fillId="0" borderId="0" xfId="0" applyFont="1" applyAlignment="1">
      <alignment horizontal="left" vertical="center" wrapText="1" indent="2"/>
    </xf>
    <xf numFmtId="0" fontId="98" fillId="0" borderId="20" xfId="0" applyFont="1" applyFill="1" applyBorder="1" applyAlignment="1">
      <alignment horizontal="center" wrapText="1"/>
    </xf>
    <xf numFmtId="0" fontId="98" fillId="0" borderId="0" xfId="0" applyFont="1" applyFill="1" applyBorder="1" applyAlignment="1">
      <alignment horizontal="center" wrapText="1"/>
    </xf>
    <xf numFmtId="0" fontId="98" fillId="0" borderId="17" xfId="0" applyFont="1" applyFill="1" applyBorder="1" applyAlignment="1">
      <alignment horizontal="center" wrapText="1"/>
    </xf>
    <xf numFmtId="0" fontId="98" fillId="0" borderId="0" xfId="0" applyFont="1" applyFill="1" applyAlignment="1">
      <alignment horizontal="center" wrapText="1"/>
    </xf>
    <xf numFmtId="0" fontId="31" fillId="0" borderId="0" xfId="45" applyFont="1" applyAlignment="1">
      <alignment horizontal="left" vertical="center" wrapText="1" indent="1"/>
    </xf>
    <xf numFmtId="0" fontId="31" fillId="18" borderId="0" xfId="45" applyFont="1" applyFill="1" applyAlignment="1">
      <alignment horizontal="left" vertical="center" wrapText="1" indent="1"/>
    </xf>
    <xf numFmtId="0" fontId="124" fillId="0" borderId="0" xfId="0" applyFont="1" applyFill="1" applyAlignment="1">
      <alignment horizontal="right" vertical="center" wrapText="1"/>
    </xf>
    <xf numFmtId="0" fontId="124" fillId="0" borderId="21" xfId="0" applyFont="1" applyFill="1" applyBorder="1" applyAlignment="1">
      <alignment horizontal="right" vertical="center" wrapText="1"/>
    </xf>
    <xf numFmtId="0" fontId="121" fillId="0" borderId="0" xfId="45" applyFont="1" applyAlignment="1">
      <alignment horizontal="left" vertical="center" wrapText="1" indent="2"/>
    </xf>
    <xf numFmtId="0" fontId="31" fillId="0" borderId="0" xfId="0" applyFont="1" applyAlignment="1">
      <alignment horizontal="left"/>
    </xf>
    <xf numFmtId="0" fontId="166" fillId="34" borderId="0" xfId="67" applyFont="1" applyFill="1" applyAlignment="1">
      <alignment horizontal="center" vertical="center" wrapText="1"/>
    </xf>
    <xf numFmtId="0" fontId="153" fillId="0" borderId="23" xfId="160" applyFont="1" applyBorder="1" applyAlignment="1">
      <alignment horizontal="left" vertical="center" wrapText="1"/>
    </xf>
    <xf numFmtId="0" fontId="98" fillId="29" borderId="0" xfId="160" applyFont="1" applyFill="1" applyAlignment="1">
      <alignment horizontal="right" vertical="center" wrapText="1"/>
    </xf>
    <xf numFmtId="0" fontId="98" fillId="29" borderId="21" xfId="160" applyFont="1" applyFill="1" applyBorder="1" applyAlignment="1">
      <alignment horizontal="right" vertical="center" wrapText="1"/>
    </xf>
    <xf numFmtId="0" fontId="98" fillId="0" borderId="0" xfId="160" applyFont="1" applyFill="1" applyAlignment="1">
      <alignment horizontal="right" vertical="center" wrapText="1"/>
    </xf>
    <xf numFmtId="0" fontId="98" fillId="0" borderId="0" xfId="0" applyFont="1" applyFill="1" applyAlignment="1">
      <alignment horizontal="center" vertical="center" wrapText="1"/>
    </xf>
    <xf numFmtId="0" fontId="98" fillId="0" borderId="21" xfId="0" applyFont="1" applyFill="1" applyBorder="1" applyAlignment="1">
      <alignment horizontal="center" vertical="center" wrapText="1"/>
    </xf>
    <xf numFmtId="0" fontId="121" fillId="0" borderId="0" xfId="160" quotePrefix="1" applyFont="1" applyAlignment="1">
      <alignment horizontal="left" vertical="center" wrapText="1"/>
    </xf>
    <xf numFmtId="169" fontId="98" fillId="0" borderId="0" xfId="0" applyNumberFormat="1" applyFont="1" applyFill="1" applyAlignment="1">
      <alignment horizontal="right" vertical="center" wrapText="1"/>
    </xf>
    <xf numFmtId="169" fontId="98" fillId="0" borderId="21" xfId="0" applyNumberFormat="1" applyFont="1" applyFill="1" applyBorder="1" applyAlignment="1">
      <alignment horizontal="right" vertical="center" wrapText="1"/>
    </xf>
    <xf numFmtId="169" fontId="98" fillId="18" borderId="0" xfId="0" applyNumberFormat="1" applyFont="1" applyFill="1" applyAlignment="1">
      <alignment horizontal="right" vertical="center" wrapText="1"/>
    </xf>
    <xf numFmtId="169" fontId="98" fillId="18" borderId="21" xfId="0" applyNumberFormat="1" applyFont="1" applyFill="1" applyBorder="1" applyAlignment="1">
      <alignment horizontal="right" vertical="center" wrapText="1"/>
    </xf>
    <xf numFmtId="0" fontId="98" fillId="18" borderId="21" xfId="0" applyFont="1" applyFill="1" applyBorder="1" applyAlignment="1">
      <alignment horizontal="right" vertical="center" wrapText="1"/>
    </xf>
    <xf numFmtId="0" fontId="124" fillId="0" borderId="0" xfId="38" applyFont="1" applyAlignment="1">
      <alignment horizontal="center"/>
    </xf>
    <xf numFmtId="0" fontId="129" fillId="0" borderId="0" xfId="0" applyFont="1" applyAlignment="1">
      <alignment horizontal="left" vertical="center" wrapText="1" indent="2"/>
    </xf>
    <xf numFmtId="0" fontId="191" fillId="0" borderId="0" xfId="0" applyFont="1" applyAlignment="1">
      <alignment horizontal="left" vertical="center" wrapText="1" indent="2"/>
    </xf>
    <xf numFmtId="0" fontId="98" fillId="18" borderId="34" xfId="0" applyFont="1" applyFill="1" applyBorder="1" applyAlignment="1">
      <alignment horizontal="center" wrapText="1"/>
    </xf>
    <xf numFmtId="0" fontId="84" fillId="29" borderId="34" xfId="0" applyFont="1" applyFill="1" applyBorder="1" applyAlignment="1">
      <alignment horizontal="center" wrapText="1"/>
    </xf>
    <xf numFmtId="0" fontId="84" fillId="29" borderId="38" xfId="0" applyFont="1" applyFill="1" applyBorder="1" applyAlignment="1">
      <alignment horizontal="center" wrapText="1"/>
    </xf>
    <xf numFmtId="0" fontId="84" fillId="29" borderId="39" xfId="0" applyFont="1" applyFill="1" applyBorder="1" applyAlignment="1">
      <alignment horizontal="center" wrapText="1"/>
    </xf>
    <xf numFmtId="169" fontId="167" fillId="18" borderId="0" xfId="0" applyNumberFormat="1" applyFont="1" applyFill="1" applyAlignment="1">
      <alignment horizontal="center" wrapText="1"/>
    </xf>
    <xf numFmtId="0" fontId="84" fillId="18" borderId="0" xfId="0" applyFont="1" applyFill="1" applyAlignment="1">
      <alignment horizontal="center" vertical="center" wrapText="1"/>
    </xf>
    <xf numFmtId="0" fontId="84" fillId="18" borderId="21" xfId="0" applyFont="1" applyFill="1" applyBorder="1" applyAlignment="1">
      <alignment horizontal="center" vertical="center" wrapText="1"/>
    </xf>
    <xf numFmtId="0" fontId="129" fillId="18" borderId="0" xfId="0" applyFont="1" applyFill="1" applyAlignment="1">
      <alignment horizontal="left" vertical="center" wrapText="1"/>
    </xf>
    <xf numFmtId="0" fontId="129" fillId="29" borderId="0" xfId="0" applyFont="1" applyFill="1" applyAlignment="1">
      <alignment horizontal="left" vertical="center" wrapText="1" indent="1"/>
    </xf>
    <xf numFmtId="0" fontId="93" fillId="29" borderId="0" xfId="0" applyFont="1" applyFill="1" applyAlignment="1">
      <alignment horizontal="left" wrapText="1" indent="2"/>
    </xf>
    <xf numFmtId="0" fontId="93" fillId="29" borderId="46" xfId="0" applyFont="1" applyFill="1" applyBorder="1" applyAlignment="1">
      <alignment horizontal="left" wrapText="1" indent="2"/>
    </xf>
    <xf numFmtId="0" fontId="124" fillId="18" borderId="0" xfId="0" applyFont="1" applyFill="1" applyAlignment="1">
      <alignment horizontal="right" vertical="center" wrapText="1"/>
    </xf>
    <xf numFmtId="0" fontId="124" fillId="18" borderId="21" xfId="0" applyFont="1" applyFill="1" applyBorder="1" applyAlignment="1">
      <alignment horizontal="right" vertical="center" wrapText="1"/>
    </xf>
    <xf numFmtId="0" fontId="98" fillId="29" borderId="0" xfId="0" applyFont="1" applyFill="1" applyAlignment="1">
      <alignment horizontal="right" vertical="center" wrapText="1"/>
    </xf>
    <xf numFmtId="0" fontId="98" fillId="29" borderId="48" xfId="0" applyFont="1" applyFill="1" applyBorder="1" applyAlignment="1">
      <alignment horizontal="right" vertical="center" wrapText="1"/>
    </xf>
    <xf numFmtId="169" fontId="98" fillId="29" borderId="0" xfId="0" applyNumberFormat="1" applyFont="1" applyFill="1" applyAlignment="1">
      <alignment horizontal="right" vertical="center" wrapText="1"/>
    </xf>
    <xf numFmtId="169" fontId="98" fillId="29" borderId="48" xfId="0" applyNumberFormat="1" applyFont="1" applyFill="1" applyBorder="1" applyAlignment="1">
      <alignment horizontal="right" vertical="center" wrapText="1"/>
    </xf>
    <xf numFmtId="0" fontId="84" fillId="29" borderId="34" xfId="56" applyFont="1" applyFill="1" applyBorder="1" applyAlignment="1">
      <alignment horizontal="center" vertical="center" wrapText="1"/>
    </xf>
    <xf numFmtId="0" fontId="129" fillId="29" borderId="0" xfId="0" applyFont="1" applyFill="1" applyAlignment="1">
      <alignment horizontal="left" vertical="center" wrapText="1" indent="2"/>
    </xf>
    <xf numFmtId="0" fontId="93" fillId="29" borderId="21" xfId="0" applyFont="1" applyFill="1" applyBorder="1" applyAlignment="1">
      <alignment horizontal="left" wrapText="1" indent="2"/>
    </xf>
    <xf numFmtId="0" fontId="93" fillId="29" borderId="48" xfId="0" applyFont="1" applyFill="1" applyBorder="1" applyAlignment="1">
      <alignment horizontal="left" wrapText="1" indent="2"/>
    </xf>
    <xf numFmtId="0" fontId="84" fillId="29" borderId="0" xfId="0" applyFont="1" applyFill="1" applyAlignment="1">
      <alignment horizontal="left" wrapText="1" indent="2"/>
    </xf>
    <xf numFmtId="0" fontId="84" fillId="29" borderId="46" xfId="0" applyFont="1" applyFill="1" applyBorder="1" applyAlignment="1">
      <alignment horizontal="left" wrapText="1" indent="2"/>
    </xf>
    <xf numFmtId="0" fontId="139" fillId="0" borderId="0" xfId="0" applyFont="1" applyAlignment="1">
      <alignment horizontal="left" vertical="center" wrapText="1"/>
    </xf>
    <xf numFmtId="0" fontId="137" fillId="0" borderId="0" xfId="0" applyFont="1" applyAlignment="1">
      <alignment horizontal="left" vertical="center" wrapText="1"/>
    </xf>
  </cellXfs>
  <cellStyles count="16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2" xfId="103" xr:uid="{00000000-0005-0000-0000-000006000000}"/>
    <cellStyle name="20% - Énfasis2 2" xfId="104" xr:uid="{00000000-0005-0000-0000-000007000000}"/>
    <cellStyle name="20% - Énfasis3 2" xfId="105" xr:uid="{00000000-0005-0000-0000-000008000000}"/>
    <cellStyle name="20% - Énfasis4 2" xfId="106" xr:uid="{00000000-0005-0000-0000-000009000000}"/>
    <cellStyle name="20% - Énfasis5 2" xfId="107" xr:uid="{00000000-0005-0000-0000-00000A000000}"/>
    <cellStyle name="20% - Énfasis6 2" xfId="108" xr:uid="{00000000-0005-0000-0000-00000B000000}"/>
    <cellStyle name="40% - Accent1" xfId="7" xr:uid="{00000000-0005-0000-0000-00000C000000}"/>
    <cellStyle name="40% - Accent2" xfId="8" xr:uid="{00000000-0005-0000-0000-00000D000000}"/>
    <cellStyle name="40% - Accent3" xfId="9" xr:uid="{00000000-0005-0000-0000-00000E000000}"/>
    <cellStyle name="40% - Accent4" xfId="10" xr:uid="{00000000-0005-0000-0000-00000F000000}"/>
    <cellStyle name="40% - Accent5" xfId="11" xr:uid="{00000000-0005-0000-0000-000010000000}"/>
    <cellStyle name="40% - Accent6" xfId="12" xr:uid="{00000000-0005-0000-0000-000011000000}"/>
    <cellStyle name="40% - Énfasis1 2" xfId="109" xr:uid="{00000000-0005-0000-0000-000012000000}"/>
    <cellStyle name="40% - Énfasis2 2" xfId="110" xr:uid="{00000000-0005-0000-0000-000013000000}"/>
    <cellStyle name="40% - Énfasis3 2" xfId="111" xr:uid="{00000000-0005-0000-0000-000014000000}"/>
    <cellStyle name="40% - Énfasis4 2" xfId="112" xr:uid="{00000000-0005-0000-0000-000015000000}"/>
    <cellStyle name="40% - Énfasis5 2" xfId="113" xr:uid="{00000000-0005-0000-0000-000016000000}"/>
    <cellStyle name="40% - Énfasis6 2" xfId="114" xr:uid="{00000000-0005-0000-0000-000017000000}"/>
    <cellStyle name="60% - Accent1" xfId="13" xr:uid="{00000000-0005-0000-0000-000018000000}"/>
    <cellStyle name="60% - Accent2" xfId="14" xr:uid="{00000000-0005-0000-0000-000019000000}"/>
    <cellStyle name="60% - Accent3" xfId="15" xr:uid="{00000000-0005-0000-0000-00001A000000}"/>
    <cellStyle name="60% - Accent4" xfId="16" xr:uid="{00000000-0005-0000-0000-00001B000000}"/>
    <cellStyle name="60% - Accent5" xfId="17" xr:uid="{00000000-0005-0000-0000-00001C000000}"/>
    <cellStyle name="60% - Accent6" xfId="18" xr:uid="{00000000-0005-0000-0000-00001D000000}"/>
    <cellStyle name="60% - Énfasis1 2" xfId="115" xr:uid="{00000000-0005-0000-0000-00001E000000}"/>
    <cellStyle name="60% - Énfasis2 2" xfId="116" xr:uid="{00000000-0005-0000-0000-00001F000000}"/>
    <cellStyle name="60% - Énfasis3 2" xfId="117" xr:uid="{00000000-0005-0000-0000-000020000000}"/>
    <cellStyle name="60% - Énfasis4 2" xfId="118" xr:uid="{00000000-0005-0000-0000-000021000000}"/>
    <cellStyle name="60% - Énfasis5 2" xfId="119" xr:uid="{00000000-0005-0000-0000-000022000000}"/>
    <cellStyle name="60% - Énfasis6 2" xfId="120" xr:uid="{00000000-0005-0000-0000-000023000000}"/>
    <cellStyle name="Accent1" xfId="19" xr:uid="{00000000-0005-0000-0000-000024000000}"/>
    <cellStyle name="Accent2" xfId="20" xr:uid="{00000000-0005-0000-0000-000025000000}"/>
    <cellStyle name="Accent3" xfId="21" xr:uid="{00000000-0005-0000-0000-000026000000}"/>
    <cellStyle name="Accent4" xfId="22" xr:uid="{00000000-0005-0000-0000-000027000000}"/>
    <cellStyle name="Accent5" xfId="23" xr:uid="{00000000-0005-0000-0000-000028000000}"/>
    <cellStyle name="Accent6" xfId="24" xr:uid="{00000000-0005-0000-0000-000029000000}"/>
    <cellStyle name="Bé" xfId="25" xr:uid="{00000000-0005-0000-0000-00002A000000}"/>
    <cellStyle name="Buena 2" xfId="121" xr:uid="{00000000-0005-0000-0000-00002B000000}"/>
    <cellStyle name="Càlcul" xfId="26" xr:uid="{00000000-0005-0000-0000-00002C000000}"/>
    <cellStyle name="Cálculo 2" xfId="122" xr:uid="{00000000-0005-0000-0000-00002D000000}"/>
    <cellStyle name="Cel·la de comprovació" xfId="27" xr:uid="{00000000-0005-0000-0000-00002E000000}"/>
    <cellStyle name="Cel·la enllaçada" xfId="28" xr:uid="{00000000-0005-0000-0000-00002F000000}"/>
    <cellStyle name="Celda de comprobación 2" xfId="123" xr:uid="{00000000-0005-0000-0000-000030000000}"/>
    <cellStyle name="Celda vinculada 2" xfId="124" xr:uid="{00000000-0005-0000-0000-000031000000}"/>
    <cellStyle name="Encabezado 4 2" xfId="125" xr:uid="{00000000-0005-0000-0000-000032000000}"/>
    <cellStyle name="Énfasis1 2" xfId="126" xr:uid="{00000000-0005-0000-0000-000033000000}"/>
    <cellStyle name="Énfasis2 2" xfId="127" xr:uid="{00000000-0005-0000-0000-000034000000}"/>
    <cellStyle name="Énfasis3 2" xfId="128" xr:uid="{00000000-0005-0000-0000-000035000000}"/>
    <cellStyle name="Énfasis4 2" xfId="129" xr:uid="{00000000-0005-0000-0000-000036000000}"/>
    <cellStyle name="Énfasis5 2" xfId="130" xr:uid="{00000000-0005-0000-0000-000037000000}"/>
    <cellStyle name="Énfasis6 2" xfId="131" xr:uid="{00000000-0005-0000-0000-000038000000}"/>
    <cellStyle name="Entrada 2" xfId="132" xr:uid="{00000000-0005-0000-0000-000039000000}"/>
    <cellStyle name="Euro" xfId="29" xr:uid="{00000000-0005-0000-0000-00003A000000}"/>
    <cellStyle name="Hipervínculo" xfId="102" builtinId="8"/>
    <cellStyle name="Incorrecte" xfId="30" xr:uid="{00000000-0005-0000-0000-00003C000000}"/>
    <cellStyle name="Incorrecto 2" xfId="133" xr:uid="{00000000-0005-0000-0000-00003D000000}"/>
    <cellStyle name="Millares 2" xfId="31" xr:uid="{00000000-0005-0000-0000-00003E000000}"/>
    <cellStyle name="Millares 3" xfId="32" xr:uid="{00000000-0005-0000-0000-00003F000000}"/>
    <cellStyle name="Neutral 2" xfId="134" xr:uid="{00000000-0005-0000-0000-000040000000}"/>
    <cellStyle name="No-definido" xfId="33" xr:uid="{00000000-0005-0000-0000-000041000000}"/>
    <cellStyle name="Normal" xfId="0" builtinId="0"/>
    <cellStyle name="Normal 10" xfId="34" xr:uid="{00000000-0005-0000-0000-000043000000}"/>
    <cellStyle name="Normal 11" xfId="35" xr:uid="{00000000-0005-0000-0000-000044000000}"/>
    <cellStyle name="Normal 12" xfId="36" xr:uid="{00000000-0005-0000-0000-000045000000}"/>
    <cellStyle name="Normal 13" xfId="37" xr:uid="{00000000-0005-0000-0000-000046000000}"/>
    <cellStyle name="Normal 14" xfId="38" xr:uid="{00000000-0005-0000-0000-000047000000}"/>
    <cellStyle name="Normal 15" xfId="39" xr:uid="{00000000-0005-0000-0000-000048000000}"/>
    <cellStyle name="Normal 16" xfId="40" xr:uid="{00000000-0005-0000-0000-000049000000}"/>
    <cellStyle name="Normal 16 2" xfId="41" xr:uid="{00000000-0005-0000-0000-00004A000000}"/>
    <cellStyle name="Normal 17" xfId="42" xr:uid="{00000000-0005-0000-0000-00004B000000}"/>
    <cellStyle name="Normal 17 2" xfId="43" xr:uid="{00000000-0005-0000-0000-00004C000000}"/>
    <cellStyle name="Normal 18" xfId="44" xr:uid="{00000000-0005-0000-0000-00004D000000}"/>
    <cellStyle name="Normal 18 2" xfId="45" xr:uid="{00000000-0005-0000-0000-00004E000000}"/>
    <cellStyle name="Normal 18 2 2" xfId="155" xr:uid="{760ABEA0-7F63-40BE-AF9B-D07D2412158E}"/>
    <cellStyle name="Normal 18 3" xfId="144" xr:uid="{00000000-0005-0000-0000-00004F000000}"/>
    <cellStyle name="Normal 18 4" xfId="101" xr:uid="{00000000-0005-0000-0000-000050000000}"/>
    <cellStyle name="Normal 19" xfId="46" xr:uid="{00000000-0005-0000-0000-000051000000}"/>
    <cellStyle name="Normal 2" xfId="47" xr:uid="{00000000-0005-0000-0000-000052000000}"/>
    <cellStyle name="Normal 2 2" xfId="48" xr:uid="{00000000-0005-0000-0000-000053000000}"/>
    <cellStyle name="Normal 2 2 2" xfId="49" xr:uid="{00000000-0005-0000-0000-000054000000}"/>
    <cellStyle name="Normal 2 2 3" xfId="50" xr:uid="{00000000-0005-0000-0000-000055000000}"/>
    <cellStyle name="Normal 2 3" xfId="51" xr:uid="{00000000-0005-0000-0000-000056000000}"/>
    <cellStyle name="Normal 2 4" xfId="52" xr:uid="{00000000-0005-0000-0000-000057000000}"/>
    <cellStyle name="Normal 2 5" xfId="53" xr:uid="{00000000-0005-0000-0000-000058000000}"/>
    <cellStyle name="Normal 20" xfId="54" xr:uid="{00000000-0005-0000-0000-000059000000}"/>
    <cellStyle name="Normal 20 3" xfId="146" xr:uid="{00000000-0005-0000-0000-00005A000000}"/>
    <cellStyle name="Normal 20 9" xfId="158" xr:uid="{CB97912F-1839-455B-879A-5C043BBF9E96}"/>
    <cellStyle name="Normal 21" xfId="160" xr:uid="{B62730B1-32FD-4C1A-ADBF-2C2FE395F753}"/>
    <cellStyle name="Normal 23" xfId="145" xr:uid="{00000000-0005-0000-0000-00005B000000}"/>
    <cellStyle name="Normal 26" xfId="55" xr:uid="{00000000-0005-0000-0000-00005C000000}"/>
    <cellStyle name="Normal 3" xfId="56" xr:uid="{00000000-0005-0000-0000-00005D000000}"/>
    <cellStyle name="Normal 3 2" xfId="57" xr:uid="{00000000-0005-0000-0000-00005E000000}"/>
    <cellStyle name="Normal 3 3" xfId="58" xr:uid="{00000000-0005-0000-0000-00005F000000}"/>
    <cellStyle name="Normal 3 4" xfId="59" xr:uid="{00000000-0005-0000-0000-000060000000}"/>
    <cellStyle name="Normal 3 5" xfId="60" xr:uid="{00000000-0005-0000-0000-000061000000}"/>
    <cellStyle name="Normal 3 6" xfId="61" xr:uid="{00000000-0005-0000-0000-000062000000}"/>
    <cellStyle name="Normal 3 7" xfId="62" xr:uid="{00000000-0005-0000-0000-000063000000}"/>
    <cellStyle name="Normal 3 8" xfId="63" xr:uid="{00000000-0005-0000-0000-000064000000}"/>
    <cellStyle name="Normal 3 8 2" xfId="100" xr:uid="{00000000-0005-0000-0000-000065000000}"/>
    <cellStyle name="Normal 3 9" xfId="64" xr:uid="{00000000-0005-0000-0000-000066000000}"/>
    <cellStyle name="Normal 4" xfId="65" xr:uid="{00000000-0005-0000-0000-000067000000}"/>
    <cellStyle name="Normal 4 2" xfId="66" xr:uid="{00000000-0005-0000-0000-000068000000}"/>
    <cellStyle name="Normal 5" xfId="67" xr:uid="{00000000-0005-0000-0000-000069000000}"/>
    <cellStyle name="Normal 5 2" xfId="152" xr:uid="{00000000-0005-0000-0000-00006A000000}"/>
    <cellStyle name="Normal 5 3" xfId="153" xr:uid="{00000000-0005-0000-0000-00006B000000}"/>
    <cellStyle name="Normal 6" xfId="68" xr:uid="{00000000-0005-0000-0000-00006C000000}"/>
    <cellStyle name="Normal 6 2" xfId="69" xr:uid="{00000000-0005-0000-0000-00006D000000}"/>
    <cellStyle name="Normal 7" xfId="70" xr:uid="{00000000-0005-0000-0000-00006E000000}"/>
    <cellStyle name="Normal 7 10" xfId="149" xr:uid="{00000000-0005-0000-0000-00006F000000}"/>
    <cellStyle name="Normal 8" xfId="71" xr:uid="{00000000-0005-0000-0000-000070000000}"/>
    <cellStyle name="Normal 9" xfId="72" xr:uid="{00000000-0005-0000-0000-000071000000}"/>
    <cellStyle name="Normal 9 3" xfId="73" xr:uid="{00000000-0005-0000-0000-000072000000}"/>
    <cellStyle name="Normal_capçalera 2" xfId="74" xr:uid="{00000000-0005-0000-0000-000074000000}"/>
    <cellStyle name="Nota" xfId="75" xr:uid="{00000000-0005-0000-0000-000076000000}"/>
    <cellStyle name="Notas 2" xfId="135" xr:uid="{00000000-0005-0000-0000-000077000000}"/>
    <cellStyle name="Percent" xfId="147" xr:uid="{00000000-0005-0000-0000-000078000000}"/>
    <cellStyle name="Percent 2" xfId="156" xr:uid="{C097D379-C71F-4F21-81FB-57977E36AEC5}"/>
    <cellStyle name="Percent 3" xfId="157" xr:uid="{A6708256-35FF-47DD-9628-0236C2B9B44D}"/>
    <cellStyle name="Percent 4" xfId="154" xr:uid="{00000000-0005-0000-0000-000079000000}"/>
    <cellStyle name="Percent 6" xfId="150" xr:uid="{00000000-0005-0000-0000-00007A000000}"/>
    <cellStyle name="Porcentaje" xfId="151" builtinId="5"/>
    <cellStyle name="Porcentaje 2" xfId="161" xr:uid="{1B3E967C-74E5-48CC-A05B-6068327E8B1C}"/>
    <cellStyle name="Porcentual 10" xfId="76" xr:uid="{00000000-0005-0000-0000-00007C000000}"/>
    <cellStyle name="Porcentual 11" xfId="77" xr:uid="{00000000-0005-0000-0000-00007D000000}"/>
    <cellStyle name="Porcentual 18" xfId="78" xr:uid="{00000000-0005-0000-0000-00007E000000}"/>
    <cellStyle name="Porcentual 2" xfId="79" xr:uid="{00000000-0005-0000-0000-00007F000000}"/>
    <cellStyle name="Porcentual 2 2" xfId="80" xr:uid="{00000000-0005-0000-0000-000080000000}"/>
    <cellStyle name="Porcentual 3" xfId="81" xr:uid="{00000000-0005-0000-0000-000081000000}"/>
    <cellStyle name="Porcentual 3 2" xfId="82" xr:uid="{00000000-0005-0000-0000-000082000000}"/>
    <cellStyle name="Porcentual 30" xfId="83" xr:uid="{00000000-0005-0000-0000-000083000000}"/>
    <cellStyle name="Porcentual 32" xfId="84" xr:uid="{00000000-0005-0000-0000-000084000000}"/>
    <cellStyle name="Porcentual 35" xfId="148" xr:uid="{00000000-0005-0000-0000-000085000000}"/>
    <cellStyle name="Porcentual 4" xfId="85" xr:uid="{00000000-0005-0000-0000-000086000000}"/>
    <cellStyle name="Porcentual 5" xfId="86" xr:uid="{00000000-0005-0000-0000-000087000000}"/>
    <cellStyle name="Porcentual 6" xfId="87" xr:uid="{00000000-0005-0000-0000-000088000000}"/>
    <cellStyle name="Porcentual 7" xfId="88" xr:uid="{00000000-0005-0000-0000-000089000000}"/>
    <cellStyle name="Porcentual 8" xfId="89" xr:uid="{00000000-0005-0000-0000-00008A000000}"/>
    <cellStyle name="Porcentual 9" xfId="90" xr:uid="{00000000-0005-0000-0000-00008B000000}"/>
    <cellStyle name="Porcentual 9 2" xfId="91" xr:uid="{00000000-0005-0000-0000-00008C000000}"/>
    <cellStyle name="Resultat" xfId="92" xr:uid="{00000000-0005-0000-0000-00008D000000}"/>
    <cellStyle name="Salida 2" xfId="136" xr:uid="{00000000-0005-0000-0000-00008E000000}"/>
    <cellStyle name="Table (Normal)" xfId="159" xr:uid="{CA69C145-6595-4775-A964-B14981FC16B3}"/>
    <cellStyle name="Text d'advertiment" xfId="93" xr:uid="{00000000-0005-0000-0000-00008F000000}"/>
    <cellStyle name="Text explicatiu" xfId="94" xr:uid="{00000000-0005-0000-0000-000090000000}"/>
    <cellStyle name="Texto de advertencia 2" xfId="137" xr:uid="{00000000-0005-0000-0000-000091000000}"/>
    <cellStyle name="Texto explicativo 2" xfId="138" xr:uid="{00000000-0005-0000-0000-000092000000}"/>
    <cellStyle name="Títol" xfId="95" xr:uid="{00000000-0005-0000-0000-000093000000}"/>
    <cellStyle name="Títol 1" xfId="96" xr:uid="{00000000-0005-0000-0000-000094000000}"/>
    <cellStyle name="Títol 2" xfId="97" xr:uid="{00000000-0005-0000-0000-000095000000}"/>
    <cellStyle name="Títol 3" xfId="98" xr:uid="{00000000-0005-0000-0000-000096000000}"/>
    <cellStyle name="Títol 4" xfId="99" xr:uid="{00000000-0005-0000-0000-000097000000}"/>
    <cellStyle name="Título 1 2" xfId="139" xr:uid="{00000000-0005-0000-0000-000098000000}"/>
    <cellStyle name="Título 2 2" xfId="140" xr:uid="{00000000-0005-0000-0000-000099000000}"/>
    <cellStyle name="Título 3 2" xfId="141" xr:uid="{00000000-0005-0000-0000-00009A000000}"/>
    <cellStyle name="Título 4" xfId="142" xr:uid="{00000000-0005-0000-0000-00009B000000}"/>
    <cellStyle name="Total 2" xfId="143" xr:uid="{00000000-0005-0000-0000-00009C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B7DEE8"/>
      <color rgb="FF00B0F0"/>
      <color rgb="FF009AD8"/>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tyles" Target="styles.xml"/>
  <Relationship Id="rId38" Type="http://schemas.openxmlformats.org/officeDocument/2006/relationships/sharedStrings" Target="sharedStrings.xml"/>
  <Relationship Id="rId39" Type="http://schemas.openxmlformats.org/officeDocument/2006/relationships/calcChain" Target="calcChain.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 Id="rId10" Type="http://schemas.openxmlformats.org/officeDocument/2006/relationships/image" Target="../media/image10.svg"/>
  <Relationship Id="rId2" Type="http://schemas.openxmlformats.org/officeDocument/2006/relationships/image" Target="../media/image2.png"/>
  <Relationship Id="rId3" Type="http://schemas.openxmlformats.org/officeDocument/2006/relationships/image" Target="../media/image3.svg"/>
  <Relationship Id="rId4" Type="http://schemas.openxmlformats.org/officeDocument/2006/relationships/image" Target="../media/image4.png"/>
  <Relationship Id="rId5" Type="http://schemas.openxmlformats.org/officeDocument/2006/relationships/image" Target="../media/image5.svg"/>
  <Relationship Id="rId6" Type="http://schemas.openxmlformats.org/officeDocument/2006/relationships/image" Target="../media/image6.png"/>
  <Relationship Id="rId7" Type="http://schemas.openxmlformats.org/officeDocument/2006/relationships/image" Target="../media/image7.svg"/>
  <Relationship Id="rId8" Type="http://schemas.openxmlformats.org/officeDocument/2006/relationships/image" Target="../media/image8.png"/>
  <Relationship Id="rId9" Type="http://schemas.openxmlformats.org/officeDocument/2006/relationships/image" Target="../media/image9.png"/>
</Relationships>

</file>

<file path=xl/drawings/_rels/drawing10.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1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1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0.xml.rels><?xml version="1.0" encoding="UTF-8"?>

<Relationships xmlns="http://schemas.openxmlformats.org/package/2006/relationships">
  <Relationship Id="rId1" Type="http://schemas.openxmlformats.org/officeDocument/2006/relationships/hyperlink" Target="#INDEX!A1"/>
  <Relationship Id="rId2" Type="http://schemas.openxmlformats.org/officeDocument/2006/relationships/hyperlink" Target="#&#205;NDICE!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image" Target="../media/image11.png"/>
</Relationships>

</file>

<file path=xl/drawings/_rels/drawing2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2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2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205;NDICE!A1"/>
  <Relationship Id="rId3" Type="http://schemas.openxmlformats.org/officeDocument/2006/relationships/image" Target="../media/image12.png"/>
  <Relationship Id="rId4" Type="http://schemas.openxmlformats.org/officeDocument/2006/relationships/image" Target="../media/image13.svg"/>
</Relationships>

</file>

<file path=xl/drawings/_rels/drawing30.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3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32.xml.rels><?xml version="1.0" encoding="UTF-8"?>

<Relationships xmlns="http://schemas.openxmlformats.org/package/2006/relationships">
  <Relationship Id="rId1" Type="http://schemas.openxmlformats.org/officeDocument/2006/relationships/hyperlink" Target="#INDEX!A1"/>
  <Relationship Id="rId2" Type="http://schemas.openxmlformats.org/officeDocument/2006/relationships/image" Target="../media/image12.png"/>
  <Relationship Id="rId3" Type="http://schemas.openxmlformats.org/officeDocument/2006/relationships/image" Target="../media/image13.svg"/>
  <Relationship Id="rId4" Type="http://schemas.openxmlformats.org/officeDocument/2006/relationships/hyperlink" Target="#&#205;NDICE!A1"/>
  <Relationship Id="rId5" Type="http://schemas.openxmlformats.org/officeDocument/2006/relationships/image" Target="../media/image11.png"/>
</Relationships>

</file>

<file path=xl/drawings/_rels/drawing3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205;NDICE!A1"/>
  <Relationship Id="rId3" Type="http://schemas.openxmlformats.org/officeDocument/2006/relationships/image" Target="../media/image12.png"/>
  <Relationship Id="rId4" Type="http://schemas.openxmlformats.org/officeDocument/2006/relationships/image" Target="../media/image13.svg"/>
</Relationships>

</file>

<file path=xl/drawings/_rels/drawing3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3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5.xml.rels><?xml version="1.0" encoding="UTF-8"?>

<Relationships xmlns="http://schemas.openxmlformats.org/package/2006/relationships">
  <Relationship Id="rId1" Type="http://schemas.openxmlformats.org/officeDocument/2006/relationships/image" Target="../media/image12.png"/>
  <Relationship Id="rId2" Type="http://schemas.openxmlformats.org/officeDocument/2006/relationships/image" Target="../media/image13.svg"/>
  <Relationship Id="rId3" Type="http://schemas.openxmlformats.org/officeDocument/2006/relationships/image" Target="../media/image11.png"/>
  <Relationship Id="rId4" Type="http://schemas.openxmlformats.org/officeDocument/2006/relationships/hyperlink" Target="#INDEX!A1"/>
  <Relationship Id="rId5" Type="http://schemas.openxmlformats.org/officeDocument/2006/relationships/hyperlink" Target="#&#205;NDICE!A1"/>
</Relationships>

</file>

<file path=xl/drawings/_rels/drawing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hyperlink" Target="#&#205;NDICE!A1"/>
  <Relationship Id="rId4" Type="http://schemas.openxmlformats.org/officeDocument/2006/relationships/image" Target="../media/image12.png"/>
  <Relationship Id="rId5" Type="http://schemas.openxmlformats.org/officeDocument/2006/relationships/image" Target="../media/image13.svg"/>
</Relationships>

</file>

<file path=xl/drawings/_rels/drawing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_rels/drawing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 Id="rId5" Type="http://schemas.openxmlformats.org/officeDocument/2006/relationships/hyperlink" Target="#&#205;NDICE!A1"/>
</Relationships>

</file>

<file path=xl/drawings/drawing1.xml><?xml version="1.0" encoding="utf-8"?>
<xdr:wsDr xmlns:xdr="http://schemas.openxmlformats.org/drawingml/2006/spreadsheetDrawing" xmlns:a="http://schemas.openxmlformats.org/drawingml/2006/main">
  <xdr:twoCellAnchor editAs="oneCell">
    <xdr:from>
      <xdr:col>8</xdr:col>
      <xdr:colOff>1905000</xdr:colOff>
      <xdr:row>2</xdr:row>
      <xdr:rowOff>113136</xdr:rowOff>
    </xdr:from>
    <xdr:to>
      <xdr:col>12</xdr:col>
      <xdr:colOff>374649</xdr:colOff>
      <xdr:row>5</xdr:row>
      <xdr:rowOff>121119</xdr:rowOff>
    </xdr:to>
    <xdr:pic>
      <xdr:nvPicPr>
        <xdr:cNvPr id="3" name="Imagen 2">
          <a:extLst>
            <a:ext uri="{FF2B5EF4-FFF2-40B4-BE49-F238E27FC236}">
              <a16:creationId xmlns:a16="http://schemas.microsoft.com/office/drawing/2014/main" id="{44DA29C5-7492-46FB-BE22-B8F5CFE6E8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51094" y="446511"/>
          <a:ext cx="4241799" cy="919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2297906</xdr:colOff>
      <xdr:row>27</xdr:row>
      <xdr:rowOff>174626</xdr:rowOff>
    </xdr:from>
    <xdr:to>
      <xdr:col>12</xdr:col>
      <xdr:colOff>428624</xdr:colOff>
      <xdr:row>30</xdr:row>
      <xdr:rowOff>139701</xdr:rowOff>
    </xdr:to>
    <xdr:pic>
      <xdr:nvPicPr>
        <xdr:cNvPr id="4" name="Gráfico 3" descr="Notas adhesivas 3 contorno">
          <a:extLst>
            <a:ext uri="{FF2B5EF4-FFF2-40B4-BE49-F238E27FC236}">
              <a16:creationId xmlns:a16="http://schemas.microsoft.com/office/drawing/2014/main" id="{D996874F-C938-4C6D-234D-980DCC0E31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823031" y="7262814"/>
          <a:ext cx="813593" cy="701676"/>
        </a:xfrm>
        <a:prstGeom prst="rect">
          <a:avLst/>
        </a:prstGeom>
      </xdr:spPr>
    </xdr:pic>
    <xdr:clientData/>
  </xdr:twoCellAnchor>
  <xdr:twoCellAnchor editAs="oneCell">
    <xdr:from>
      <xdr:col>1</xdr:col>
      <xdr:colOff>142874</xdr:colOff>
      <xdr:row>27</xdr:row>
      <xdr:rowOff>231774</xdr:rowOff>
    </xdr:from>
    <xdr:to>
      <xdr:col>2</xdr:col>
      <xdr:colOff>654843</xdr:colOff>
      <xdr:row>31</xdr:row>
      <xdr:rowOff>57150</xdr:rowOff>
    </xdr:to>
    <xdr:pic>
      <xdr:nvPicPr>
        <xdr:cNvPr id="6" name="Gráfico 5" descr="Lista contorno">
          <a:extLst>
            <a:ext uri="{FF2B5EF4-FFF2-40B4-BE49-F238E27FC236}">
              <a16:creationId xmlns:a16="http://schemas.microsoft.com/office/drawing/2014/main" id="{0CDE2076-A28D-6219-F8ED-2535E255C7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12749" y="7319962"/>
          <a:ext cx="670719" cy="714376"/>
        </a:xfrm>
        <a:prstGeom prst="rect">
          <a:avLst/>
        </a:prstGeom>
      </xdr:spPr>
    </xdr:pic>
    <xdr:clientData/>
  </xdr:twoCellAnchor>
  <xdr:twoCellAnchor editAs="oneCell">
    <xdr:from>
      <xdr:col>12</xdr:col>
      <xdr:colOff>71437</xdr:colOff>
      <xdr:row>8</xdr:row>
      <xdr:rowOff>45243</xdr:rowOff>
    </xdr:from>
    <xdr:to>
      <xdr:col>12</xdr:col>
      <xdr:colOff>511968</xdr:colOff>
      <xdr:row>8</xdr:row>
      <xdr:rowOff>485774</xdr:rowOff>
    </xdr:to>
    <xdr:pic>
      <xdr:nvPicPr>
        <xdr:cNvPr id="13" name="Gráfico 12" descr="Pirámide con niveles contorno">
          <a:extLst>
            <a:ext uri="{FF2B5EF4-FFF2-40B4-BE49-F238E27FC236}">
              <a16:creationId xmlns:a16="http://schemas.microsoft.com/office/drawing/2014/main" id="{E82937DF-F5D6-452A-67C6-5A29ED42289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2632531" y="1747837"/>
          <a:ext cx="440531" cy="440531"/>
        </a:xfrm>
        <a:prstGeom prst="rect">
          <a:avLst/>
        </a:prstGeom>
      </xdr:spPr>
    </xdr:pic>
    <xdr:clientData/>
  </xdr:twoCellAnchor>
  <xdr:twoCellAnchor>
    <xdr:from>
      <xdr:col>3</xdr:col>
      <xdr:colOff>166687</xdr:colOff>
      <xdr:row>8</xdr:row>
      <xdr:rowOff>95249</xdr:rowOff>
    </xdr:from>
    <xdr:to>
      <xdr:col>3</xdr:col>
      <xdr:colOff>404813</xdr:colOff>
      <xdr:row>8</xdr:row>
      <xdr:rowOff>390508</xdr:rowOff>
    </xdr:to>
    <xdr:grpSp>
      <xdr:nvGrpSpPr>
        <xdr:cNvPr id="29" name="Grupo 28">
          <a:extLst>
            <a:ext uri="{FF2B5EF4-FFF2-40B4-BE49-F238E27FC236}">
              <a16:creationId xmlns:a16="http://schemas.microsoft.com/office/drawing/2014/main" id="{58E7F32F-7AC6-6C1E-3B02-EFC2F28FAA0B}"/>
            </a:ext>
          </a:extLst>
        </xdr:cNvPr>
        <xdr:cNvGrpSpPr/>
      </xdr:nvGrpSpPr>
      <xdr:grpSpPr>
        <a:xfrm>
          <a:off x="3158966" y="1837372"/>
          <a:ext cx="230506" cy="293354"/>
          <a:chOff x="85596" y="134481"/>
          <a:chExt cx="180000" cy="188103"/>
        </a:xfrm>
      </xdr:grpSpPr>
      <xdr:grpSp>
        <xdr:nvGrpSpPr>
          <xdr:cNvPr id="30" name="Grupo 29">
            <a:extLst>
              <a:ext uri="{FF2B5EF4-FFF2-40B4-BE49-F238E27FC236}">
                <a16:creationId xmlns:a16="http://schemas.microsoft.com/office/drawing/2014/main" id="{F93C9D1A-36B3-D503-BB33-803352406692}"/>
              </a:ext>
            </a:extLst>
          </xdr:cNvPr>
          <xdr:cNvGrpSpPr>
            <a:grpSpLocks noChangeAspect="1"/>
          </xdr:cNvGrpSpPr>
        </xdr:nvGrpSpPr>
        <xdr:grpSpPr>
          <a:xfrm>
            <a:off x="85596" y="134481"/>
            <a:ext cx="180000" cy="188103"/>
            <a:chOff x="10975563" y="1597304"/>
            <a:chExt cx="836635" cy="874302"/>
          </a:xfrm>
        </xdr:grpSpPr>
        <xdr:sp macro="" textlink="">
          <xdr:nvSpPr>
            <xdr:cNvPr id="32" name="Rectángulo 31">
              <a:extLst>
                <a:ext uri="{FF2B5EF4-FFF2-40B4-BE49-F238E27FC236}">
                  <a16:creationId xmlns:a16="http://schemas.microsoft.com/office/drawing/2014/main" id="{C02DC867-C96F-1B3B-FE86-87C8CA95A6A1}"/>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33" name="Conector recto 32">
              <a:extLst>
                <a:ext uri="{FF2B5EF4-FFF2-40B4-BE49-F238E27FC236}">
                  <a16:creationId xmlns:a16="http://schemas.microsoft.com/office/drawing/2014/main" id="{61432AC8-3336-72F2-E916-62435660A546}"/>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34" name="Conector recto 33">
              <a:extLst>
                <a:ext uri="{FF2B5EF4-FFF2-40B4-BE49-F238E27FC236}">
                  <a16:creationId xmlns:a16="http://schemas.microsoft.com/office/drawing/2014/main" id="{8ED6BB99-2231-D0F2-2BF8-5FC66963573D}"/>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35" name="Elipse 34">
              <a:extLst>
                <a:ext uri="{FF2B5EF4-FFF2-40B4-BE49-F238E27FC236}">
                  <a16:creationId xmlns:a16="http://schemas.microsoft.com/office/drawing/2014/main" id="{767522AE-C5CB-0356-9D04-C5B7B571DFEE}"/>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36" name="Elipse 35">
              <a:extLst>
                <a:ext uri="{FF2B5EF4-FFF2-40B4-BE49-F238E27FC236}">
                  <a16:creationId xmlns:a16="http://schemas.microsoft.com/office/drawing/2014/main" id="{D7D0850F-89BC-2BD7-1954-B23AE42B3DA5}"/>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37" name="Elipse 36">
              <a:extLst>
                <a:ext uri="{FF2B5EF4-FFF2-40B4-BE49-F238E27FC236}">
                  <a16:creationId xmlns:a16="http://schemas.microsoft.com/office/drawing/2014/main" id="{3F29A0AF-CC5A-7BD8-9241-61349C6C0FC9}"/>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38" name="Conector recto 37">
              <a:extLst>
                <a:ext uri="{FF2B5EF4-FFF2-40B4-BE49-F238E27FC236}">
                  <a16:creationId xmlns:a16="http://schemas.microsoft.com/office/drawing/2014/main" id="{FBDFB056-7185-C0DC-59F2-ABC9416761AC}"/>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39" name="Rectángulo 38">
              <a:extLst>
                <a:ext uri="{FF2B5EF4-FFF2-40B4-BE49-F238E27FC236}">
                  <a16:creationId xmlns:a16="http://schemas.microsoft.com/office/drawing/2014/main" id="{08BF3657-FC7F-CF7D-3C62-74D1FF5A9CAE}"/>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40" name="Grupo 39">
              <a:extLst>
                <a:ext uri="{FF2B5EF4-FFF2-40B4-BE49-F238E27FC236}">
                  <a16:creationId xmlns:a16="http://schemas.microsoft.com/office/drawing/2014/main" id="{E20CC6C8-FD76-9670-4CB3-939BC747CA6B}"/>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43" name="Rectángulo redondeado 67">
                <a:extLst>
                  <a:ext uri="{FF2B5EF4-FFF2-40B4-BE49-F238E27FC236}">
                    <a16:creationId xmlns:a16="http://schemas.microsoft.com/office/drawing/2014/main" id="{D646D321-9D79-16F4-C8BB-E0E51BBA81D1}"/>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44" name="Paralelogramo 43">
                <a:extLst>
                  <a:ext uri="{FF2B5EF4-FFF2-40B4-BE49-F238E27FC236}">
                    <a16:creationId xmlns:a16="http://schemas.microsoft.com/office/drawing/2014/main" id="{6FFBC471-7F1E-CBD0-69F3-9B503B1430FB}"/>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41" name="Elipse 40">
              <a:extLst>
                <a:ext uri="{FF2B5EF4-FFF2-40B4-BE49-F238E27FC236}">
                  <a16:creationId xmlns:a16="http://schemas.microsoft.com/office/drawing/2014/main" id="{BEB200CA-30CE-DC17-D38A-A36EFE192709}"/>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42" name="Conector recto 41">
              <a:extLst>
                <a:ext uri="{FF2B5EF4-FFF2-40B4-BE49-F238E27FC236}">
                  <a16:creationId xmlns:a16="http://schemas.microsoft.com/office/drawing/2014/main" id="{3909A1F6-5EDD-1022-88E0-752196BECBE0}"/>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31" name="Rectángulo 30">
            <a:extLst>
              <a:ext uri="{FF2B5EF4-FFF2-40B4-BE49-F238E27FC236}">
                <a16:creationId xmlns:a16="http://schemas.microsoft.com/office/drawing/2014/main" id="{69297A68-5798-1198-EFE3-B1EB05E8DBFD}"/>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45" name="Picture 2">
          <a:extLst>
            <a:ext uri="{FF2B5EF4-FFF2-40B4-BE49-F238E27FC236}">
              <a16:creationId xmlns:a16="http://schemas.microsoft.com/office/drawing/2014/main" id="{96898205-61EC-BA92-39CF-E4A2EB9EA36D}"/>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274592" y="1846873"/>
          <a:ext cx="285752" cy="28575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47" name="Gráfico 46" descr="Libro cerrado contorno">
          <a:extLst>
            <a:ext uri="{FF2B5EF4-FFF2-40B4-BE49-F238E27FC236}">
              <a16:creationId xmlns:a16="http://schemas.microsoft.com/office/drawing/2014/main" id="{94DCF38E-89A5-4BC9-90FF-3440B445E17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489281" y="1819274"/>
          <a:ext cx="333375" cy="333375"/>
        </a:xfrm>
        <a:prstGeom prst="rect">
          <a:avLst/>
        </a:prstGeom>
      </xdr:spPr>
    </xdr:pic>
    <xdr:clientData/>
  </xdr:twoCellAnchor>
  <xdr:twoCellAnchor editAs="oneCell">
    <xdr:from>
      <xdr:col>12</xdr:col>
      <xdr:colOff>71437</xdr:colOff>
      <xdr:row>8</xdr:row>
      <xdr:rowOff>45243</xdr:rowOff>
    </xdr:from>
    <xdr:to>
      <xdr:col>12</xdr:col>
      <xdr:colOff>511968</xdr:colOff>
      <xdr:row>8</xdr:row>
      <xdr:rowOff>485774</xdr:rowOff>
    </xdr:to>
    <xdr:pic>
      <xdr:nvPicPr>
        <xdr:cNvPr id="8" name="Gráfico 7" descr="Pirámide con niveles contorno">
          <a:extLst>
            <a:ext uri="{FF2B5EF4-FFF2-40B4-BE49-F238E27FC236}">
              <a16:creationId xmlns:a16="http://schemas.microsoft.com/office/drawing/2014/main" id="{F6AE733C-F9B6-41C0-983C-60DFFE4D365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3298487" y="1740693"/>
          <a:ext cx="440531" cy="440531"/>
        </a:xfrm>
        <a:prstGeom prst="rect">
          <a:avLst/>
        </a:prstGeom>
      </xdr:spPr>
    </xdr:pic>
    <xdr:clientData/>
  </xdr:twoCellAnchor>
  <xdr:twoCellAnchor>
    <xdr:from>
      <xdr:col>3</xdr:col>
      <xdr:colOff>166687</xdr:colOff>
      <xdr:row>8</xdr:row>
      <xdr:rowOff>95249</xdr:rowOff>
    </xdr:from>
    <xdr:to>
      <xdr:col>3</xdr:col>
      <xdr:colOff>404813</xdr:colOff>
      <xdr:row>8</xdr:row>
      <xdr:rowOff>390508</xdr:rowOff>
    </xdr:to>
    <xdr:grpSp>
      <xdr:nvGrpSpPr>
        <xdr:cNvPr id="9" name="Grupo 8">
          <a:extLst>
            <a:ext uri="{FF2B5EF4-FFF2-40B4-BE49-F238E27FC236}">
              <a16:creationId xmlns:a16="http://schemas.microsoft.com/office/drawing/2014/main" id="{AFD78AB6-CDCE-4477-B330-61E94F0F7C1B}"/>
            </a:ext>
          </a:extLst>
        </xdr:cNvPr>
        <xdr:cNvGrpSpPr/>
      </xdr:nvGrpSpPr>
      <xdr:grpSpPr>
        <a:xfrm>
          <a:off x="3158966" y="1837372"/>
          <a:ext cx="230506" cy="293354"/>
          <a:chOff x="85596" y="134481"/>
          <a:chExt cx="180000" cy="188103"/>
        </a:xfrm>
      </xdr:grpSpPr>
      <xdr:grpSp>
        <xdr:nvGrpSpPr>
          <xdr:cNvPr id="10" name="Grupo 9">
            <a:extLst>
              <a:ext uri="{FF2B5EF4-FFF2-40B4-BE49-F238E27FC236}">
                <a16:creationId xmlns:a16="http://schemas.microsoft.com/office/drawing/2014/main" id="{BCBA513B-9445-EB55-C0AE-77877F7A3FC0}"/>
              </a:ext>
            </a:extLst>
          </xdr:cNvPr>
          <xdr:cNvGrpSpPr>
            <a:grpSpLocks noChangeAspect="1"/>
          </xdr:cNvGrpSpPr>
        </xdr:nvGrpSpPr>
        <xdr:grpSpPr>
          <a:xfrm>
            <a:off x="85596" y="134481"/>
            <a:ext cx="180000" cy="188103"/>
            <a:chOff x="10975563" y="1597304"/>
            <a:chExt cx="836635" cy="874302"/>
          </a:xfrm>
        </xdr:grpSpPr>
        <xdr:sp macro="" textlink="">
          <xdr:nvSpPr>
            <xdr:cNvPr id="12" name="Rectángulo 11">
              <a:extLst>
                <a:ext uri="{FF2B5EF4-FFF2-40B4-BE49-F238E27FC236}">
                  <a16:creationId xmlns:a16="http://schemas.microsoft.com/office/drawing/2014/main" id="{65BB8476-3988-DF00-47D4-9ED8EEAF069D}"/>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4" name="Conector recto 13">
              <a:extLst>
                <a:ext uri="{FF2B5EF4-FFF2-40B4-BE49-F238E27FC236}">
                  <a16:creationId xmlns:a16="http://schemas.microsoft.com/office/drawing/2014/main" id="{98436124-060C-221C-9795-528F98752942}"/>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15" name="Conector recto 14">
              <a:extLst>
                <a:ext uri="{FF2B5EF4-FFF2-40B4-BE49-F238E27FC236}">
                  <a16:creationId xmlns:a16="http://schemas.microsoft.com/office/drawing/2014/main" id="{99EBB794-1041-951B-CE65-4CE6661E1776}"/>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6" name="Elipse 15">
              <a:extLst>
                <a:ext uri="{FF2B5EF4-FFF2-40B4-BE49-F238E27FC236}">
                  <a16:creationId xmlns:a16="http://schemas.microsoft.com/office/drawing/2014/main" id="{930C2CC2-5DBB-ABE1-1C5E-2AE8D9D92BF9}"/>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7" name="Elipse 16">
              <a:extLst>
                <a:ext uri="{FF2B5EF4-FFF2-40B4-BE49-F238E27FC236}">
                  <a16:creationId xmlns:a16="http://schemas.microsoft.com/office/drawing/2014/main" id="{EAFC7CC5-3118-2AC4-BD9D-B2FE4F0C30AB}"/>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8" name="Elipse 17">
              <a:extLst>
                <a:ext uri="{FF2B5EF4-FFF2-40B4-BE49-F238E27FC236}">
                  <a16:creationId xmlns:a16="http://schemas.microsoft.com/office/drawing/2014/main" id="{D9641D28-CDA0-DAFD-657A-7B7AE9BEA838}"/>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9" name="Conector recto 18">
              <a:extLst>
                <a:ext uri="{FF2B5EF4-FFF2-40B4-BE49-F238E27FC236}">
                  <a16:creationId xmlns:a16="http://schemas.microsoft.com/office/drawing/2014/main" id="{EC1CD01F-0773-D522-9CF2-D8E473D94FCF}"/>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20" name="Rectángulo 19">
              <a:extLst>
                <a:ext uri="{FF2B5EF4-FFF2-40B4-BE49-F238E27FC236}">
                  <a16:creationId xmlns:a16="http://schemas.microsoft.com/office/drawing/2014/main" id="{57DCDB60-9907-9E86-4294-D4B2531291A7}"/>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21" name="Grupo 20">
              <a:extLst>
                <a:ext uri="{FF2B5EF4-FFF2-40B4-BE49-F238E27FC236}">
                  <a16:creationId xmlns:a16="http://schemas.microsoft.com/office/drawing/2014/main" id="{2DFE903F-C536-35B9-18A9-2548EF6DD125}"/>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24" name="Rectángulo redondeado 67">
                <a:extLst>
                  <a:ext uri="{FF2B5EF4-FFF2-40B4-BE49-F238E27FC236}">
                    <a16:creationId xmlns:a16="http://schemas.microsoft.com/office/drawing/2014/main" id="{AA90FA1B-28FF-60CD-BD07-501EEE007E7E}"/>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25" name="Paralelogramo 24">
                <a:extLst>
                  <a:ext uri="{FF2B5EF4-FFF2-40B4-BE49-F238E27FC236}">
                    <a16:creationId xmlns:a16="http://schemas.microsoft.com/office/drawing/2014/main" id="{FD3312EC-0BEB-16A4-2043-0495AD69C4E1}"/>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22" name="Elipse 21">
              <a:extLst>
                <a:ext uri="{FF2B5EF4-FFF2-40B4-BE49-F238E27FC236}">
                  <a16:creationId xmlns:a16="http://schemas.microsoft.com/office/drawing/2014/main" id="{1906EBB7-CA96-DCE2-1257-D2D45D619EB1}"/>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23" name="Conector recto 22">
              <a:extLst>
                <a:ext uri="{FF2B5EF4-FFF2-40B4-BE49-F238E27FC236}">
                  <a16:creationId xmlns:a16="http://schemas.microsoft.com/office/drawing/2014/main" id="{AA2EB9F9-7B8B-EEB1-1006-0F2E47B48D2F}"/>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11" name="Rectángulo 10">
            <a:extLst>
              <a:ext uri="{FF2B5EF4-FFF2-40B4-BE49-F238E27FC236}">
                <a16:creationId xmlns:a16="http://schemas.microsoft.com/office/drawing/2014/main" id="{905A152F-D4F0-C88C-478F-42A95B812272}"/>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26" name="Picture 2">
          <a:extLst>
            <a:ext uri="{FF2B5EF4-FFF2-40B4-BE49-F238E27FC236}">
              <a16:creationId xmlns:a16="http://schemas.microsoft.com/office/drawing/2014/main" id="{663264BA-6F27-4553-B6DA-489CD963FD4C}"/>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2723" y="1804010"/>
          <a:ext cx="285752" cy="27940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27" name="Gráfico 26" descr="Libro cerrado contorno">
          <a:extLst>
            <a:ext uri="{FF2B5EF4-FFF2-40B4-BE49-F238E27FC236}">
              <a16:creationId xmlns:a16="http://schemas.microsoft.com/office/drawing/2014/main" id="{85E7B2C2-DFCA-4B24-BF5D-FE363C2914B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4575" y="1776411"/>
          <a:ext cx="333375" cy="327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169203</xdr:rowOff>
    </xdr:to>
    <xdr:pic>
      <xdr:nvPicPr>
        <xdr:cNvPr id="6" name="Imagen 5">
          <a:extLst>
            <a:ext uri="{FF2B5EF4-FFF2-40B4-BE49-F238E27FC236}">
              <a16:creationId xmlns:a16="http://schemas.microsoft.com/office/drawing/2014/main" id="{FE3FF394-AC04-4E7B-A0D9-7989315D1D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294481</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77545A27-EE82-46E5-A950-CC70A3F737CD}"/>
            </a:ext>
          </a:extLst>
        </xdr:cNvPr>
        <xdr:cNvGrpSpPr/>
      </xdr:nvGrpSpPr>
      <xdr:grpSpPr>
        <a:xfrm>
          <a:off x="201088" y="292576"/>
          <a:ext cx="2334734" cy="373899"/>
          <a:chOff x="285752" y="309562"/>
          <a:chExt cx="2345529" cy="377826"/>
        </a:xfrm>
      </xdr:grpSpPr>
      <xdr:sp macro="" textlink="">
        <xdr:nvSpPr>
          <xdr:cNvPr id="9" name="Rectángulo 8">
            <a:hlinkClick xmlns:r="http://schemas.openxmlformats.org/officeDocument/2006/relationships" r:id="rId2"/>
            <a:extLst>
              <a:ext uri="{FF2B5EF4-FFF2-40B4-BE49-F238E27FC236}">
                <a16:creationId xmlns:a16="http://schemas.microsoft.com/office/drawing/2014/main" id="{D0C9C184-0006-4CBE-BB19-E061EAD1AE6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0" name="Gráfico 9" descr="Flecha lineal: vuelta en U horizontal contorno">
            <a:extLst>
              <a:ext uri="{FF2B5EF4-FFF2-40B4-BE49-F238E27FC236}">
                <a16:creationId xmlns:a16="http://schemas.microsoft.com/office/drawing/2014/main" id="{3C3E7556-CE25-45EA-A6C5-EBF3C27C08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26988</xdr:colOff>
      <xdr:row>0</xdr:row>
      <xdr:rowOff>294481</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4FF8FB2C-DA8C-4FFB-9F07-7F7133161CE5}"/>
            </a:ext>
          </a:extLst>
        </xdr:cNvPr>
        <xdr:cNvGrpSpPr/>
      </xdr:nvGrpSpPr>
      <xdr:grpSpPr>
        <a:xfrm>
          <a:off x="201088" y="292576"/>
          <a:ext cx="2334734" cy="373899"/>
          <a:chOff x="285752" y="309562"/>
          <a:chExt cx="2345529" cy="377826"/>
        </a:xfrm>
      </xdr:grpSpPr>
      <xdr:sp macro="" textlink="">
        <xdr:nvSpPr>
          <xdr:cNvPr id="8" name="Rectángulo 7">
            <a:hlinkClick xmlns:r="http://schemas.openxmlformats.org/officeDocument/2006/relationships" r:id="rId5"/>
            <a:extLst>
              <a:ext uri="{FF2B5EF4-FFF2-40B4-BE49-F238E27FC236}">
                <a16:creationId xmlns:a16="http://schemas.microsoft.com/office/drawing/2014/main" id="{7A1B19B9-2DA3-DCBE-A5B8-134B632FB06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B37E489A-0EAD-CD1C-1312-800CADECEB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2" name="Imagen 1">
          <a:extLst>
            <a:ext uri="{FF2B5EF4-FFF2-40B4-BE49-F238E27FC236}">
              <a16:creationId xmlns:a16="http://schemas.microsoft.com/office/drawing/2014/main" id="{EE35C7F9-A723-4984-A50D-1932F75E1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4676" y="345282"/>
          <a:ext cx="2209800"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294481</xdr:rowOff>
    </xdr:from>
    <xdr:to>
      <xdr:col>1</xdr:col>
      <xdr:colOff>2359817</xdr:colOff>
      <xdr:row>1</xdr:row>
      <xdr:rowOff>34926</xdr:rowOff>
    </xdr:to>
    <xdr:grpSp>
      <xdr:nvGrpSpPr>
        <xdr:cNvPr id="3" name="Grupo 2">
          <a:hlinkClick xmlns:r="http://schemas.openxmlformats.org/officeDocument/2006/relationships" r:id="rId2"/>
          <a:extLst>
            <a:ext uri="{FF2B5EF4-FFF2-40B4-BE49-F238E27FC236}">
              <a16:creationId xmlns:a16="http://schemas.microsoft.com/office/drawing/2014/main" id="{F1D4CB86-0052-4E92-B834-C6B2B04CB8BC}"/>
            </a:ext>
          </a:extLst>
        </xdr:cNvPr>
        <xdr:cNvGrpSpPr/>
      </xdr:nvGrpSpPr>
      <xdr:grpSpPr>
        <a:xfrm>
          <a:off x="199708" y="292576"/>
          <a:ext cx="2334734" cy="377350"/>
          <a:chOff x="285752" y="309562"/>
          <a:chExt cx="2345529" cy="377826"/>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9D26491-AED9-34EE-80DB-919E8C89916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5" name="Gráfico 4" descr="Flecha lineal: vuelta en U horizontal contorno">
            <a:extLst>
              <a:ext uri="{FF2B5EF4-FFF2-40B4-BE49-F238E27FC236}">
                <a16:creationId xmlns:a16="http://schemas.microsoft.com/office/drawing/2014/main" id="{CFE630CE-0625-69CA-F180-C91273713D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26988</xdr:colOff>
      <xdr:row>0</xdr:row>
      <xdr:rowOff>294481</xdr:rowOff>
    </xdr:from>
    <xdr:to>
      <xdr:col>1</xdr:col>
      <xdr:colOff>2359817</xdr:colOff>
      <xdr:row>1</xdr:row>
      <xdr:rowOff>34926</xdr:rowOff>
    </xdr:to>
    <xdr:grpSp>
      <xdr:nvGrpSpPr>
        <xdr:cNvPr id="10" name="Grupo 9">
          <a:hlinkClick xmlns:r="http://schemas.openxmlformats.org/officeDocument/2006/relationships" r:id="rId2"/>
          <a:extLst>
            <a:ext uri="{FF2B5EF4-FFF2-40B4-BE49-F238E27FC236}">
              <a16:creationId xmlns:a16="http://schemas.microsoft.com/office/drawing/2014/main" id="{DFA6D542-1246-4A69-8B2A-4817503770BD}"/>
            </a:ext>
          </a:extLst>
        </xdr:cNvPr>
        <xdr:cNvGrpSpPr/>
      </xdr:nvGrpSpPr>
      <xdr:grpSpPr>
        <a:xfrm>
          <a:off x="199708" y="292576"/>
          <a:ext cx="2334734" cy="377350"/>
          <a:chOff x="285752" y="309562"/>
          <a:chExt cx="2345529" cy="377826"/>
        </a:xfrm>
      </xdr:grpSpPr>
      <xdr:sp macro="" textlink="">
        <xdr:nvSpPr>
          <xdr:cNvPr id="11" name="Rectángulo 10">
            <a:hlinkClick xmlns:r="http://schemas.openxmlformats.org/officeDocument/2006/relationships" r:id="rId5"/>
            <a:extLst>
              <a:ext uri="{FF2B5EF4-FFF2-40B4-BE49-F238E27FC236}">
                <a16:creationId xmlns:a16="http://schemas.microsoft.com/office/drawing/2014/main" id="{1F89974E-A5AA-7D83-4C56-CD0FD92BA29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2" name="Gráfico 11" descr="Flecha lineal: vuelta en U horizontal contorno">
            <a:extLst>
              <a:ext uri="{FF2B5EF4-FFF2-40B4-BE49-F238E27FC236}">
                <a16:creationId xmlns:a16="http://schemas.microsoft.com/office/drawing/2014/main" id="{376AC7C6-EE57-C646-D658-DBDAF06EF7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8A13C75D-FC39-4F72-B124-8507BA8DD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294481</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B4FB3A20-75F9-4192-A31F-87C19B7520C3}"/>
            </a:ext>
          </a:extLst>
        </xdr:cNvPr>
        <xdr:cNvGrpSpPr/>
      </xdr:nvGrpSpPr>
      <xdr:grpSpPr>
        <a:xfrm>
          <a:off x="199708" y="292576"/>
          <a:ext cx="2334734" cy="377350"/>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F7C438D8-2286-4C44-8453-5EB87B697C5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0B1F023A-E3C4-4C58-83E4-FBF158A46A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26988</xdr:colOff>
      <xdr:row>0</xdr:row>
      <xdr:rowOff>294481</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54121682-3E15-4396-91BC-D283467CC1D0}"/>
            </a:ext>
          </a:extLst>
        </xdr:cNvPr>
        <xdr:cNvGrpSpPr/>
      </xdr:nvGrpSpPr>
      <xdr:grpSpPr>
        <a:xfrm>
          <a:off x="199708" y="292576"/>
          <a:ext cx="2334734" cy="377350"/>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2907B111-6306-3E80-EC77-035CCD276E0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E161049C-E5E8-AAC2-B838-256D6622A4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197BAAF8-A169-4E10-B023-F6C9FF73EF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8D8F230B-4877-4771-9157-0AEF02F81C64}"/>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E581E277-FB05-48F8-86E1-8EA122E8F63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6F940640-00FF-40A0-A004-0F8B77B805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1F3CF3E5-60DC-4DFE-979F-DA599F86B7F9}"/>
            </a:ext>
          </a:extLst>
        </xdr:cNvPr>
        <xdr:cNvGrpSpPr/>
      </xdr:nvGrpSpPr>
      <xdr:grpSpPr>
        <a:xfrm>
          <a:off x="202883" y="295751"/>
          <a:ext cx="2331559" cy="374175"/>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6D257BB2-0058-9367-C147-E375655A6B6B}"/>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89DA356F-7741-A714-E255-6098D407DA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15D800DA-7C17-44FF-B3C6-DB2A529708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4286E8D2-4D1E-422E-AF7E-67BAFDF138BD}"/>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4864C519-F9AD-423E-B8F9-D50589F0808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78A0ED38-8738-4686-8C5D-196D411D50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4A6A4B10-CC79-4745-9F5C-2F2C260A8388}"/>
            </a:ext>
          </a:extLst>
        </xdr:cNvPr>
        <xdr:cNvGrpSpPr/>
      </xdr:nvGrpSpPr>
      <xdr:grpSpPr>
        <a:xfrm>
          <a:off x="202883" y="295751"/>
          <a:ext cx="2331559" cy="374175"/>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12F0021B-1200-506B-B054-966B15157D8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8B790907-B673-D3DD-D47D-FA7468DFC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168568</xdr:rowOff>
    </xdr:to>
    <xdr:pic>
      <xdr:nvPicPr>
        <xdr:cNvPr id="6" name="Imagen 5">
          <a:extLst>
            <a:ext uri="{FF2B5EF4-FFF2-40B4-BE49-F238E27FC236}">
              <a16:creationId xmlns:a16="http://schemas.microsoft.com/office/drawing/2014/main" id="{15C25B69-1C26-4A66-B82E-D9864D018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34667389-BB8E-4FC3-9B23-E7FCAA55EAD5}"/>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E956D993-2533-4C40-B36F-6A6F6CC19AF8}"/>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3789F55B-4A18-4999-979E-DF6411869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EF70C676-0A2A-4742-A0A5-FDC2DC7B6D12}"/>
            </a:ext>
          </a:extLst>
        </xdr:cNvPr>
        <xdr:cNvGrpSpPr/>
      </xdr:nvGrpSpPr>
      <xdr:grpSpPr>
        <a:xfrm>
          <a:off x="202883" y="295751"/>
          <a:ext cx="2331559" cy="374175"/>
          <a:chOff x="285752" y="309562"/>
          <a:chExt cx="2345529" cy="377826"/>
        </a:xfrm>
      </xdr:grpSpPr>
      <xdr:sp macro="" textlink="">
        <xdr:nvSpPr>
          <xdr:cNvPr id="11" name="Rectángulo 10">
            <a:hlinkClick xmlns:r="http://schemas.openxmlformats.org/officeDocument/2006/relationships" r:id="rId5"/>
            <a:extLst>
              <a:ext uri="{FF2B5EF4-FFF2-40B4-BE49-F238E27FC236}">
                <a16:creationId xmlns:a16="http://schemas.microsoft.com/office/drawing/2014/main" id="{818E68C8-0967-5174-FDE3-9EC86CA7F63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2" name="Gráfico 11" descr="Flecha lineal: vuelta en U horizontal contorno">
            <a:extLst>
              <a:ext uri="{FF2B5EF4-FFF2-40B4-BE49-F238E27FC236}">
                <a16:creationId xmlns:a16="http://schemas.microsoft.com/office/drawing/2014/main" id="{86289D30-ECE8-6C0A-020A-0830866193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6D99680E-8624-4E3F-845A-2851FE348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5737FA87-AC05-4945-91F3-860FFA4A2F80}"/>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20725500-01F7-4CC8-A4EE-AD2D5008A3A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A557C3D3-491B-4654-BAE1-37A65DB04B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9DF20E51-3BD4-43DE-9C90-ED9716045202}"/>
            </a:ext>
          </a:extLst>
        </xdr:cNvPr>
        <xdr:cNvGrpSpPr/>
      </xdr:nvGrpSpPr>
      <xdr:grpSpPr>
        <a:xfrm>
          <a:off x="202883" y="295751"/>
          <a:ext cx="2331559" cy="374175"/>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2D0A62A2-3814-C958-D712-18BB952C25D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EA9B251D-E1B4-C796-A6CE-9415685240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27" name="Grupo 26">
          <a:hlinkClick xmlns:r="http://schemas.openxmlformats.org/officeDocument/2006/relationships" r:id="rId2"/>
          <a:extLst>
            <a:ext uri="{FF2B5EF4-FFF2-40B4-BE49-F238E27FC236}">
              <a16:creationId xmlns:a16="http://schemas.microsoft.com/office/drawing/2014/main" id="{953C7E9B-9162-488B-944D-42846D6C8FE2}"/>
            </a:ext>
          </a:extLst>
        </xdr:cNvPr>
        <xdr:cNvGrpSpPr/>
      </xdr:nvGrpSpPr>
      <xdr:grpSpPr>
        <a:xfrm>
          <a:off x="202883" y="295751"/>
          <a:ext cx="2331559" cy="374175"/>
          <a:chOff x="285752" y="309562"/>
          <a:chExt cx="2345529" cy="377826"/>
        </a:xfrm>
      </xdr:grpSpPr>
      <xdr:sp macro="" textlink="">
        <xdr:nvSpPr>
          <xdr:cNvPr id="28" name="Rectángulo 27">
            <a:hlinkClick xmlns:r="http://schemas.openxmlformats.org/officeDocument/2006/relationships" r:id="rId5"/>
            <a:extLst>
              <a:ext uri="{FF2B5EF4-FFF2-40B4-BE49-F238E27FC236}">
                <a16:creationId xmlns:a16="http://schemas.microsoft.com/office/drawing/2014/main" id="{FFB56F51-7809-43C5-AD27-A7A2B85A3073}"/>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29" name="Gráfico 28" descr="Flecha lineal: vuelta en U horizontal contorno">
            <a:extLst>
              <a:ext uri="{FF2B5EF4-FFF2-40B4-BE49-F238E27FC236}">
                <a16:creationId xmlns:a16="http://schemas.microsoft.com/office/drawing/2014/main" id="{BDDDC4B5-4EB5-802D-7407-80E5AA01CB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99E232F3-99DA-4A63-9860-213FD6040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53F848DF-A11A-4E5F-91AE-D7A054904EB1}"/>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180D4819-A0EF-434C-8553-43DAC079B76C}"/>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11624330-C140-4FED-9B15-86FCF54956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860CDB80-2CA2-4198-97D2-3B41CDBAB32B}"/>
            </a:ext>
          </a:extLst>
        </xdr:cNvPr>
        <xdr:cNvGrpSpPr/>
      </xdr:nvGrpSpPr>
      <xdr:grpSpPr>
        <a:xfrm>
          <a:off x="202883" y="295751"/>
          <a:ext cx="2331559" cy="374175"/>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299F3D73-F3F0-65E5-73B1-195DB3D22B0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8BB3EE9A-52A7-9DB3-3A3A-6AEBD59657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482600</xdr:colOff>
      <xdr:row>0</xdr:row>
      <xdr:rowOff>317500</xdr:rowOff>
    </xdr:from>
    <xdr:to>
      <xdr:col>13</xdr:col>
      <xdr:colOff>874714</xdr:colOff>
      <xdr:row>1</xdr:row>
      <xdr:rowOff>126816</xdr:rowOff>
    </xdr:to>
    <xdr:pic>
      <xdr:nvPicPr>
        <xdr:cNvPr id="4" name="Imagen 3">
          <a:extLst>
            <a:ext uri="{FF2B5EF4-FFF2-40B4-BE49-F238E27FC236}">
              <a16:creationId xmlns:a16="http://schemas.microsoft.com/office/drawing/2014/main" id="{9FB9A784-AC04-4769-881B-F5FF7E67B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15800" y="317500"/>
          <a:ext cx="2182814"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292100</xdr:colOff>
      <xdr:row>0</xdr:row>
      <xdr:rowOff>317500</xdr:rowOff>
    </xdr:from>
    <xdr:to>
      <xdr:col>1</xdr:col>
      <xdr:colOff>2621754</xdr:colOff>
      <xdr:row>1</xdr:row>
      <xdr:rowOff>54770</xdr:rowOff>
    </xdr:to>
    <xdr:grpSp>
      <xdr:nvGrpSpPr>
        <xdr:cNvPr id="5" name="Grupo 4">
          <a:hlinkClick xmlns:r="http://schemas.openxmlformats.org/officeDocument/2006/relationships" r:id="rId2"/>
          <a:extLst>
            <a:ext uri="{FF2B5EF4-FFF2-40B4-BE49-F238E27FC236}">
              <a16:creationId xmlns:a16="http://schemas.microsoft.com/office/drawing/2014/main" id="{EC0A6457-1506-466C-ABC8-836E5BA70535}"/>
            </a:ext>
          </a:extLst>
        </xdr:cNvPr>
        <xdr:cNvGrpSpPr/>
      </xdr:nvGrpSpPr>
      <xdr:grpSpPr>
        <a:xfrm>
          <a:off x="465183" y="321310"/>
          <a:ext cx="2331559" cy="363199"/>
          <a:chOff x="285752" y="309562"/>
          <a:chExt cx="2345529" cy="377826"/>
        </a:xfrm>
      </xdr:grpSpPr>
      <xdr:sp macro="" textlink="">
        <xdr:nvSpPr>
          <xdr:cNvPr id="6" name="Rectángulo 5">
            <a:hlinkClick xmlns:r="http://schemas.openxmlformats.org/officeDocument/2006/relationships" r:id="rId3"/>
            <a:extLst>
              <a:ext uri="{FF2B5EF4-FFF2-40B4-BE49-F238E27FC236}">
                <a16:creationId xmlns:a16="http://schemas.microsoft.com/office/drawing/2014/main" id="{281C2090-0544-F57D-3315-AE1D8245025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7" name="Gráfico 6" descr="Flecha lineal: vuelta en U horizontal contorno">
            <a:extLst>
              <a:ext uri="{FF2B5EF4-FFF2-40B4-BE49-F238E27FC236}">
                <a16:creationId xmlns:a16="http://schemas.microsoft.com/office/drawing/2014/main" id="{8FE10197-9DD8-4442-D406-88E1B8DD97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1178724</xdr:colOff>
      <xdr:row>0</xdr:row>
      <xdr:rowOff>532607</xdr:rowOff>
    </xdr:from>
    <xdr:to>
      <xdr:col>5</xdr:col>
      <xdr:colOff>926948</xdr:colOff>
      <xdr:row>2</xdr:row>
      <xdr:rowOff>46558</xdr:rowOff>
    </xdr:to>
    <xdr:pic>
      <xdr:nvPicPr>
        <xdr:cNvPr id="6" name="Imagen 5">
          <a:extLst>
            <a:ext uri="{FF2B5EF4-FFF2-40B4-BE49-F238E27FC236}">
              <a16:creationId xmlns:a16="http://schemas.microsoft.com/office/drawing/2014/main" id="{1F3039BB-AA32-4F29-BE62-101FD8334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4099" y="532607"/>
          <a:ext cx="2189164" cy="45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0</xdr:row>
      <xdr:rowOff>174625</xdr:rowOff>
    </xdr:from>
    <xdr:to>
      <xdr:col>1</xdr:col>
      <xdr:colOff>2418554</xdr:colOff>
      <xdr:row>0</xdr:row>
      <xdr:rowOff>546895</xdr:rowOff>
    </xdr:to>
    <xdr:grpSp>
      <xdr:nvGrpSpPr>
        <xdr:cNvPr id="3" name="Grupo 2">
          <a:hlinkClick xmlns:r="http://schemas.openxmlformats.org/officeDocument/2006/relationships" r:id="rId2"/>
          <a:extLst>
            <a:ext uri="{FF2B5EF4-FFF2-40B4-BE49-F238E27FC236}">
              <a16:creationId xmlns:a16="http://schemas.microsoft.com/office/drawing/2014/main" id="{E3822492-C205-412F-AD67-83652024A065}"/>
            </a:ext>
          </a:extLst>
        </xdr:cNvPr>
        <xdr:cNvGrpSpPr/>
      </xdr:nvGrpSpPr>
      <xdr:grpSpPr>
        <a:xfrm>
          <a:off x="268333" y="170815"/>
          <a:ext cx="2330924" cy="122715"/>
          <a:chOff x="285752" y="309562"/>
          <a:chExt cx="2345529" cy="377826"/>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44EEE405-DC2E-41B7-4FDA-D5B4F4FF9D9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5" name="Gráfico 4" descr="Flecha lineal: vuelta en U horizontal contorno">
            <a:extLst>
              <a:ext uri="{FF2B5EF4-FFF2-40B4-BE49-F238E27FC236}">
                <a16:creationId xmlns:a16="http://schemas.microsoft.com/office/drawing/2014/main" id="{59C7A9CC-2AF1-3589-9D95-436E606A20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57150</xdr:colOff>
      <xdr:row>0</xdr:row>
      <xdr:rowOff>345282</xdr:rowOff>
    </xdr:from>
    <xdr:to>
      <xdr:col>9</xdr:col>
      <xdr:colOff>712469</xdr:colOff>
      <xdr:row>1</xdr:row>
      <xdr:rowOff>163488</xdr:rowOff>
    </xdr:to>
    <xdr:pic>
      <xdr:nvPicPr>
        <xdr:cNvPr id="9" name="Imagen 8">
          <a:extLst>
            <a:ext uri="{FF2B5EF4-FFF2-40B4-BE49-F238E27FC236}">
              <a16:creationId xmlns:a16="http://schemas.microsoft.com/office/drawing/2014/main" id="{CF91C071-8221-432C-AF49-60A1F76CDC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2525" y="345282"/>
          <a:ext cx="2187574"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132821</xdr:colOff>
      <xdr:row>0</xdr:row>
      <xdr:rowOff>156897</xdr:rowOff>
    </xdr:from>
    <xdr:to>
      <xdr:col>1</xdr:col>
      <xdr:colOff>2465650</xdr:colOff>
      <xdr:row>0</xdr:row>
      <xdr:rowOff>521759</xdr:rowOff>
    </xdr:to>
    <xdr:grpSp>
      <xdr:nvGrpSpPr>
        <xdr:cNvPr id="6" name="Grupo 5">
          <a:hlinkClick xmlns:r="http://schemas.openxmlformats.org/officeDocument/2006/relationships" r:id="rId2"/>
          <a:extLst>
            <a:ext uri="{FF2B5EF4-FFF2-40B4-BE49-F238E27FC236}">
              <a16:creationId xmlns:a16="http://schemas.microsoft.com/office/drawing/2014/main" id="{E37220A7-8819-4E0F-8616-04BCEE7EFD4E}"/>
            </a:ext>
          </a:extLst>
        </xdr:cNvPr>
        <xdr:cNvGrpSpPr/>
      </xdr:nvGrpSpPr>
      <xdr:grpSpPr>
        <a:xfrm>
          <a:off x="305964" y="158802"/>
          <a:ext cx="2327114" cy="359147"/>
          <a:chOff x="285752" y="309562"/>
          <a:chExt cx="2345529" cy="377826"/>
        </a:xfrm>
      </xdr:grpSpPr>
      <xdr:sp macro="" textlink="">
        <xdr:nvSpPr>
          <xdr:cNvPr id="7" name="Rectángulo 6">
            <a:hlinkClick xmlns:r="http://schemas.openxmlformats.org/officeDocument/2006/relationships" r:id="rId3"/>
            <a:extLst>
              <a:ext uri="{FF2B5EF4-FFF2-40B4-BE49-F238E27FC236}">
                <a16:creationId xmlns:a16="http://schemas.microsoft.com/office/drawing/2014/main" id="{3E673E48-C6E9-47F5-B0BB-4DEB00D5660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8" name="Gráfico 7" descr="Flecha lineal: vuelta en U horizontal contorno">
            <a:extLst>
              <a:ext uri="{FF2B5EF4-FFF2-40B4-BE49-F238E27FC236}">
                <a16:creationId xmlns:a16="http://schemas.microsoft.com/office/drawing/2014/main" id="{B0E3541D-C1CF-46CD-832E-EBAA605316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61913</xdr:colOff>
      <xdr:row>0</xdr:row>
      <xdr:rowOff>186531</xdr:rowOff>
    </xdr:from>
    <xdr:to>
      <xdr:col>1</xdr:col>
      <xdr:colOff>2391567</xdr:colOff>
      <xdr:row>0</xdr:row>
      <xdr:rowOff>558801</xdr:rowOff>
    </xdr:to>
    <xdr:grpSp>
      <xdr:nvGrpSpPr>
        <xdr:cNvPr id="7" name="Grupo 6">
          <a:hlinkClick xmlns:r="http://schemas.openxmlformats.org/officeDocument/2006/relationships" r:id="rId1"/>
          <a:extLst>
            <a:ext uri="{FF2B5EF4-FFF2-40B4-BE49-F238E27FC236}">
              <a16:creationId xmlns:a16="http://schemas.microsoft.com/office/drawing/2014/main" id="{3CC90AD4-3497-4324-94A0-382380E3FDF0}"/>
            </a:ext>
          </a:extLst>
        </xdr:cNvPr>
        <xdr:cNvGrpSpPr/>
      </xdr:nvGrpSpPr>
      <xdr:grpSpPr>
        <a:xfrm>
          <a:off x="232728" y="184626"/>
          <a:ext cx="2331559" cy="37036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36A29358-9DAB-402C-81F4-EEFB14C4192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C72CEF26-AFCE-43FA-AFCE-FCE6AA50FE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editAs="oneCell">
    <xdr:from>
      <xdr:col>5</xdr:col>
      <xdr:colOff>14558</xdr:colOff>
      <xdr:row>1</xdr:row>
      <xdr:rowOff>8732</xdr:rowOff>
    </xdr:from>
    <xdr:to>
      <xdr:col>6</xdr:col>
      <xdr:colOff>964202</xdr:colOff>
      <xdr:row>1</xdr:row>
      <xdr:rowOff>460033</xdr:rowOff>
    </xdr:to>
    <xdr:pic>
      <xdr:nvPicPr>
        <xdr:cNvPr id="4" name="Imagen 3">
          <a:extLst>
            <a:ext uri="{FF2B5EF4-FFF2-40B4-BE49-F238E27FC236}">
              <a16:creationId xmlns:a16="http://schemas.microsoft.com/office/drawing/2014/main" id="{34C45159-4392-43CE-8A03-85563CE49A9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98433" y="643732"/>
          <a:ext cx="2173289"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51600</xdr:colOff>
      <xdr:row>1</xdr:row>
      <xdr:rowOff>54240</xdr:rowOff>
    </xdr:from>
    <xdr:to>
      <xdr:col>12</xdr:col>
      <xdr:colOff>1008229</xdr:colOff>
      <xdr:row>1</xdr:row>
      <xdr:rowOff>520781</xdr:rowOff>
    </xdr:to>
    <xdr:pic>
      <xdr:nvPicPr>
        <xdr:cNvPr id="3" name="Imagen 2">
          <a:extLst>
            <a:ext uri="{FF2B5EF4-FFF2-40B4-BE49-F238E27FC236}">
              <a16:creationId xmlns:a16="http://schemas.microsoft.com/office/drawing/2014/main" id="{33E4CF9B-DD17-4F3C-B8E7-E8F6D14EDA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42475" y="689240"/>
          <a:ext cx="2182814" cy="47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151606</xdr:rowOff>
    </xdr:from>
    <xdr:to>
      <xdr:col>1</xdr:col>
      <xdr:colOff>2359817</xdr:colOff>
      <xdr:row>0</xdr:row>
      <xdr:rowOff>527051</xdr:rowOff>
    </xdr:to>
    <xdr:grpSp>
      <xdr:nvGrpSpPr>
        <xdr:cNvPr id="5" name="Grupo 4">
          <a:hlinkClick xmlns:r="http://schemas.openxmlformats.org/officeDocument/2006/relationships" r:id="rId2"/>
          <a:extLst>
            <a:ext uri="{FF2B5EF4-FFF2-40B4-BE49-F238E27FC236}">
              <a16:creationId xmlns:a16="http://schemas.microsoft.com/office/drawing/2014/main" id="{7DB992D5-D499-4269-965E-ED562F0D5566}"/>
            </a:ext>
          </a:extLst>
        </xdr:cNvPr>
        <xdr:cNvGrpSpPr/>
      </xdr:nvGrpSpPr>
      <xdr:grpSpPr>
        <a:xfrm>
          <a:off x="201976" y="151606"/>
          <a:ext cx="2334734" cy="373540"/>
          <a:chOff x="285752" y="309562"/>
          <a:chExt cx="2345529" cy="377826"/>
        </a:xfrm>
      </xdr:grpSpPr>
      <xdr:sp macro="" textlink="">
        <xdr:nvSpPr>
          <xdr:cNvPr id="10" name="Rectángulo 9">
            <a:hlinkClick xmlns:r="http://schemas.openxmlformats.org/officeDocument/2006/relationships" r:id="rId3"/>
            <a:extLst>
              <a:ext uri="{FF2B5EF4-FFF2-40B4-BE49-F238E27FC236}">
                <a16:creationId xmlns:a16="http://schemas.microsoft.com/office/drawing/2014/main" id="{5C2C83C4-D6B9-D5EF-62A9-3B1D253850A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717DFF1E-FEA9-D2A2-943F-D7565A03CD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210349</xdr:colOff>
      <xdr:row>0</xdr:row>
      <xdr:rowOff>345282</xdr:rowOff>
    </xdr:from>
    <xdr:to>
      <xdr:col>6</xdr:col>
      <xdr:colOff>1164438</xdr:colOff>
      <xdr:row>1</xdr:row>
      <xdr:rowOff>172378</xdr:rowOff>
    </xdr:to>
    <xdr:pic>
      <xdr:nvPicPr>
        <xdr:cNvPr id="6" name="Imagen 5">
          <a:extLst>
            <a:ext uri="{FF2B5EF4-FFF2-40B4-BE49-F238E27FC236}">
              <a16:creationId xmlns:a16="http://schemas.microsoft.com/office/drawing/2014/main" id="{5D6AC598-9E31-4FC9-B91E-044E21458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5174" y="345282"/>
          <a:ext cx="2236789"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103981</xdr:rowOff>
    </xdr:from>
    <xdr:to>
      <xdr:col>1</xdr:col>
      <xdr:colOff>2359817</xdr:colOff>
      <xdr:row>0</xdr:row>
      <xdr:rowOff>479426</xdr:rowOff>
    </xdr:to>
    <xdr:grpSp>
      <xdr:nvGrpSpPr>
        <xdr:cNvPr id="15" name="Grupo 14">
          <a:hlinkClick xmlns:r="http://schemas.openxmlformats.org/officeDocument/2006/relationships" r:id="rId2"/>
          <a:extLst>
            <a:ext uri="{FF2B5EF4-FFF2-40B4-BE49-F238E27FC236}">
              <a16:creationId xmlns:a16="http://schemas.microsoft.com/office/drawing/2014/main" id="{C148BF38-95C2-4465-9840-9601B6DC36F8}"/>
            </a:ext>
          </a:extLst>
        </xdr:cNvPr>
        <xdr:cNvGrpSpPr/>
      </xdr:nvGrpSpPr>
      <xdr:grpSpPr>
        <a:xfrm>
          <a:off x="193171" y="102076"/>
          <a:ext cx="2334734" cy="373540"/>
          <a:chOff x="285752" y="309562"/>
          <a:chExt cx="2345529" cy="377826"/>
        </a:xfrm>
      </xdr:grpSpPr>
      <xdr:sp macro="" textlink="">
        <xdr:nvSpPr>
          <xdr:cNvPr id="16" name="Rectángulo 15">
            <a:hlinkClick xmlns:r="http://schemas.openxmlformats.org/officeDocument/2006/relationships" r:id="rId3"/>
            <a:extLst>
              <a:ext uri="{FF2B5EF4-FFF2-40B4-BE49-F238E27FC236}">
                <a16:creationId xmlns:a16="http://schemas.microsoft.com/office/drawing/2014/main" id="{8099FF66-2775-86C7-E525-2836B3013D1B}"/>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7" name="Gráfico 16" descr="Flecha lineal: vuelta en U horizontal contorno">
            <a:extLst>
              <a:ext uri="{FF2B5EF4-FFF2-40B4-BE49-F238E27FC236}">
                <a16:creationId xmlns:a16="http://schemas.microsoft.com/office/drawing/2014/main" id="{18D47662-5FA7-857E-23AE-C541A7C1E5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176997</xdr:colOff>
      <xdr:row>0</xdr:row>
      <xdr:rowOff>345282</xdr:rowOff>
    </xdr:from>
    <xdr:to>
      <xdr:col>10</xdr:col>
      <xdr:colOff>785</xdr:colOff>
      <xdr:row>1</xdr:row>
      <xdr:rowOff>169203</xdr:rowOff>
    </xdr:to>
    <xdr:pic>
      <xdr:nvPicPr>
        <xdr:cNvPr id="14" name="Imagen 13">
          <a:extLst>
            <a:ext uri="{FF2B5EF4-FFF2-40B4-BE49-F238E27FC236}">
              <a16:creationId xmlns:a16="http://schemas.microsoft.com/office/drawing/2014/main" id="{29420D96-C082-4DB8-9E14-9ABC997E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2697" y="345282"/>
          <a:ext cx="2274888"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119856</xdr:rowOff>
    </xdr:from>
    <xdr:to>
      <xdr:col>1</xdr:col>
      <xdr:colOff>2359817</xdr:colOff>
      <xdr:row>0</xdr:row>
      <xdr:rowOff>495301</xdr:rowOff>
    </xdr:to>
    <xdr:grpSp>
      <xdr:nvGrpSpPr>
        <xdr:cNvPr id="15" name="Grupo 14">
          <a:hlinkClick xmlns:r="http://schemas.openxmlformats.org/officeDocument/2006/relationships" r:id="rId2"/>
          <a:extLst>
            <a:ext uri="{FF2B5EF4-FFF2-40B4-BE49-F238E27FC236}">
              <a16:creationId xmlns:a16="http://schemas.microsoft.com/office/drawing/2014/main" id="{98958865-A79A-4650-AABD-D53EF20721B1}"/>
            </a:ext>
          </a:extLst>
        </xdr:cNvPr>
        <xdr:cNvGrpSpPr/>
      </xdr:nvGrpSpPr>
      <xdr:grpSpPr>
        <a:xfrm>
          <a:off x="201976" y="121761"/>
          <a:ext cx="2334734" cy="373540"/>
          <a:chOff x="285752" y="309562"/>
          <a:chExt cx="2345529" cy="377826"/>
        </a:xfrm>
      </xdr:grpSpPr>
      <xdr:sp macro="" textlink="">
        <xdr:nvSpPr>
          <xdr:cNvPr id="16" name="Rectángulo 15">
            <a:hlinkClick xmlns:r="http://schemas.openxmlformats.org/officeDocument/2006/relationships" r:id="rId3"/>
            <a:extLst>
              <a:ext uri="{FF2B5EF4-FFF2-40B4-BE49-F238E27FC236}">
                <a16:creationId xmlns:a16="http://schemas.microsoft.com/office/drawing/2014/main" id="{656268F6-10FB-5D0C-7598-13AACF5AF73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7" name="Gráfico 16" descr="Flecha lineal: vuelta en U horizontal contorno">
            <a:extLst>
              <a:ext uri="{FF2B5EF4-FFF2-40B4-BE49-F238E27FC236}">
                <a16:creationId xmlns:a16="http://schemas.microsoft.com/office/drawing/2014/main" id="{E8D8F400-B832-E7B0-ACFD-3D787B1D62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210349</xdr:colOff>
      <xdr:row>0</xdr:row>
      <xdr:rowOff>345282</xdr:rowOff>
    </xdr:from>
    <xdr:to>
      <xdr:col>6</xdr:col>
      <xdr:colOff>1164438</xdr:colOff>
      <xdr:row>1</xdr:row>
      <xdr:rowOff>173013</xdr:rowOff>
    </xdr:to>
    <xdr:pic>
      <xdr:nvPicPr>
        <xdr:cNvPr id="6" name="Imagen 5">
          <a:extLst>
            <a:ext uri="{FF2B5EF4-FFF2-40B4-BE49-F238E27FC236}">
              <a16:creationId xmlns:a16="http://schemas.microsoft.com/office/drawing/2014/main" id="{FFDF6170-465A-4A87-B9AB-956C4C589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5174" y="345282"/>
          <a:ext cx="2236789"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46038</xdr:colOff>
      <xdr:row>0</xdr:row>
      <xdr:rowOff>138906</xdr:rowOff>
    </xdr:from>
    <xdr:to>
      <xdr:col>1</xdr:col>
      <xdr:colOff>2372517</xdr:colOff>
      <xdr:row>0</xdr:row>
      <xdr:rowOff>511176</xdr:rowOff>
    </xdr:to>
    <xdr:grpSp>
      <xdr:nvGrpSpPr>
        <xdr:cNvPr id="5" name="Grupo 4">
          <a:hlinkClick xmlns:r="http://schemas.openxmlformats.org/officeDocument/2006/relationships" r:id="rId2"/>
          <a:extLst>
            <a:ext uri="{FF2B5EF4-FFF2-40B4-BE49-F238E27FC236}">
              <a16:creationId xmlns:a16="http://schemas.microsoft.com/office/drawing/2014/main" id="{F77F0FB9-2C24-40EF-BB7D-70091ECAE2D2}"/>
            </a:ext>
          </a:extLst>
        </xdr:cNvPr>
        <xdr:cNvGrpSpPr/>
      </xdr:nvGrpSpPr>
      <xdr:grpSpPr>
        <a:xfrm>
          <a:off x="222568" y="135096"/>
          <a:ext cx="2326479" cy="379890"/>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79068F84-99B7-3AA7-011E-9FFF0EA6BE2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9826B6FE-4293-83EE-253E-08767C639B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223049</xdr:colOff>
      <xdr:row>0</xdr:row>
      <xdr:rowOff>424657</xdr:rowOff>
    </xdr:from>
    <xdr:to>
      <xdr:col>6</xdr:col>
      <xdr:colOff>1191743</xdr:colOff>
      <xdr:row>1</xdr:row>
      <xdr:rowOff>257468</xdr:rowOff>
    </xdr:to>
    <xdr:pic>
      <xdr:nvPicPr>
        <xdr:cNvPr id="2" name="Imagen 1">
          <a:extLst>
            <a:ext uri="{FF2B5EF4-FFF2-40B4-BE49-F238E27FC236}">
              <a16:creationId xmlns:a16="http://schemas.microsoft.com/office/drawing/2014/main" id="{EB6631AD-F758-4CC4-A8E1-E991271C8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799" y="424657"/>
          <a:ext cx="2185989" cy="45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123031</xdr:rowOff>
    </xdr:from>
    <xdr:to>
      <xdr:col>1</xdr:col>
      <xdr:colOff>2359817</xdr:colOff>
      <xdr:row>0</xdr:row>
      <xdr:rowOff>495301</xdr:rowOff>
    </xdr:to>
    <xdr:grpSp>
      <xdr:nvGrpSpPr>
        <xdr:cNvPr id="7" name="Grupo 6">
          <a:hlinkClick xmlns:r="http://schemas.openxmlformats.org/officeDocument/2006/relationships" r:id="rId2"/>
          <a:extLst>
            <a:ext uri="{FF2B5EF4-FFF2-40B4-BE49-F238E27FC236}">
              <a16:creationId xmlns:a16="http://schemas.microsoft.com/office/drawing/2014/main" id="{822E38BA-3009-479D-B286-F9A2A551C5AF}"/>
            </a:ext>
          </a:extLst>
        </xdr:cNvPr>
        <xdr:cNvGrpSpPr/>
      </xdr:nvGrpSpPr>
      <xdr:grpSpPr>
        <a:xfrm>
          <a:off x="202883" y="124936"/>
          <a:ext cx="2331559" cy="370365"/>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75FFDD80-E9A3-D736-E0A5-7C50DBEB74B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B47E51EC-C231-6FCE-6CB4-CF44CFB1E7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230196</xdr:colOff>
      <xdr:row>0</xdr:row>
      <xdr:rowOff>345282</xdr:rowOff>
    </xdr:from>
    <xdr:to>
      <xdr:col>8</xdr:col>
      <xdr:colOff>0</xdr:colOff>
      <xdr:row>1</xdr:row>
      <xdr:rowOff>163488</xdr:rowOff>
    </xdr:to>
    <xdr:pic>
      <xdr:nvPicPr>
        <xdr:cNvPr id="6" name="Imagen 5">
          <a:extLst>
            <a:ext uri="{FF2B5EF4-FFF2-40B4-BE49-F238E27FC236}">
              <a16:creationId xmlns:a16="http://schemas.microsoft.com/office/drawing/2014/main" id="{24485C3E-14E9-4B53-BDBF-09B61CBAC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6602" y="345282"/>
          <a:ext cx="2228058"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23813</xdr:colOff>
      <xdr:row>0</xdr:row>
      <xdr:rowOff>161131</xdr:rowOff>
    </xdr:from>
    <xdr:to>
      <xdr:col>1</xdr:col>
      <xdr:colOff>2359817</xdr:colOff>
      <xdr:row>0</xdr:row>
      <xdr:rowOff>558801</xdr:rowOff>
    </xdr:to>
    <xdr:grpSp>
      <xdr:nvGrpSpPr>
        <xdr:cNvPr id="5" name="Grupo 4">
          <a:hlinkClick xmlns:r="http://schemas.openxmlformats.org/officeDocument/2006/relationships" r:id="rId2"/>
          <a:extLst>
            <a:ext uri="{FF2B5EF4-FFF2-40B4-BE49-F238E27FC236}">
              <a16:creationId xmlns:a16="http://schemas.microsoft.com/office/drawing/2014/main" id="{30BB65D3-A0BC-4FED-8467-AE0D49629D65}"/>
            </a:ext>
          </a:extLst>
        </xdr:cNvPr>
        <xdr:cNvGrpSpPr/>
      </xdr:nvGrpSpPr>
      <xdr:grpSpPr>
        <a:xfrm>
          <a:off x="196896" y="163036"/>
          <a:ext cx="2339814" cy="391955"/>
          <a:chOff x="285752" y="309562"/>
          <a:chExt cx="2345529" cy="377826"/>
        </a:xfrm>
      </xdr:grpSpPr>
      <xdr:sp macro="" textlink="">
        <xdr:nvSpPr>
          <xdr:cNvPr id="10" name="Rectángulo 9">
            <a:hlinkClick xmlns:r="http://schemas.openxmlformats.org/officeDocument/2006/relationships" r:id="rId3"/>
            <a:extLst>
              <a:ext uri="{FF2B5EF4-FFF2-40B4-BE49-F238E27FC236}">
                <a16:creationId xmlns:a16="http://schemas.microsoft.com/office/drawing/2014/main" id="{C5F4AB57-91C6-6C94-B53D-CBE58DAF7FE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E62BDAE9-EC39-76BF-75AB-886B4EFB5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253217</xdr:colOff>
      <xdr:row>0</xdr:row>
      <xdr:rowOff>345282</xdr:rowOff>
    </xdr:from>
    <xdr:to>
      <xdr:col>6</xdr:col>
      <xdr:colOff>40494</xdr:colOff>
      <xdr:row>1</xdr:row>
      <xdr:rowOff>161583</xdr:rowOff>
    </xdr:to>
    <xdr:pic>
      <xdr:nvPicPr>
        <xdr:cNvPr id="6" name="Imagen 5">
          <a:extLst>
            <a:ext uri="{FF2B5EF4-FFF2-40B4-BE49-F238E27FC236}">
              <a16:creationId xmlns:a16="http://schemas.microsoft.com/office/drawing/2014/main" id="{954A228F-791F-40BD-9427-7F97C8F2DC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6936" y="345282"/>
          <a:ext cx="2239964"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138906</xdr:rowOff>
    </xdr:from>
    <xdr:to>
      <xdr:col>1</xdr:col>
      <xdr:colOff>2359817</xdr:colOff>
      <xdr:row>0</xdr:row>
      <xdr:rowOff>539751</xdr:rowOff>
    </xdr:to>
    <xdr:grpSp>
      <xdr:nvGrpSpPr>
        <xdr:cNvPr id="5" name="Grupo 4">
          <a:hlinkClick xmlns:r="http://schemas.openxmlformats.org/officeDocument/2006/relationships" r:id="rId2"/>
          <a:extLst>
            <a:ext uri="{FF2B5EF4-FFF2-40B4-BE49-F238E27FC236}">
              <a16:creationId xmlns:a16="http://schemas.microsoft.com/office/drawing/2014/main" id="{58C5900A-3903-4426-B732-B198C2A23142}"/>
            </a:ext>
          </a:extLst>
        </xdr:cNvPr>
        <xdr:cNvGrpSpPr/>
      </xdr:nvGrpSpPr>
      <xdr:grpSpPr>
        <a:xfrm>
          <a:off x="202883" y="135096"/>
          <a:ext cx="2331559" cy="406560"/>
          <a:chOff x="285752" y="309562"/>
          <a:chExt cx="2345529" cy="377826"/>
        </a:xfrm>
      </xdr:grpSpPr>
      <xdr:sp macro="" textlink="">
        <xdr:nvSpPr>
          <xdr:cNvPr id="10" name="Rectángulo 9">
            <a:hlinkClick xmlns:r="http://schemas.openxmlformats.org/officeDocument/2006/relationships" r:id="rId3"/>
            <a:extLst>
              <a:ext uri="{FF2B5EF4-FFF2-40B4-BE49-F238E27FC236}">
                <a16:creationId xmlns:a16="http://schemas.microsoft.com/office/drawing/2014/main" id="{548C9A33-0F99-F9C5-60DC-EBDAB831457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51AD80B7-FA2E-E4DB-3A0C-AD602C94EA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148422</xdr:colOff>
      <xdr:row>1</xdr:row>
      <xdr:rowOff>75407</xdr:rowOff>
    </xdr:from>
    <xdr:to>
      <xdr:col>9</xdr:col>
      <xdr:colOff>1123465</xdr:colOff>
      <xdr:row>1</xdr:row>
      <xdr:rowOff>517183</xdr:rowOff>
    </xdr:to>
    <xdr:pic>
      <xdr:nvPicPr>
        <xdr:cNvPr id="6" name="Imagen 5">
          <a:extLst>
            <a:ext uri="{FF2B5EF4-FFF2-40B4-BE49-F238E27FC236}">
              <a16:creationId xmlns:a16="http://schemas.microsoft.com/office/drawing/2014/main" id="{F360AE4B-6A9F-4F5A-A741-C092EE9F3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21797" y="710407"/>
          <a:ext cx="2211388"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294481</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19B2B23B-A9F5-44D3-8F62-BD528C77C052}"/>
            </a:ext>
          </a:extLst>
        </xdr:cNvPr>
        <xdr:cNvGrpSpPr/>
      </xdr:nvGrpSpPr>
      <xdr:grpSpPr>
        <a:xfrm>
          <a:off x="199708" y="292576"/>
          <a:ext cx="2334734" cy="377350"/>
          <a:chOff x="285752" y="309562"/>
          <a:chExt cx="2345529" cy="377826"/>
        </a:xfrm>
      </xdr:grpSpPr>
      <xdr:sp macro="" textlink="">
        <xdr:nvSpPr>
          <xdr:cNvPr id="9" name="Rectángulo 8">
            <a:hlinkClick xmlns:r="http://schemas.openxmlformats.org/officeDocument/2006/relationships" r:id="rId2"/>
            <a:extLst>
              <a:ext uri="{FF2B5EF4-FFF2-40B4-BE49-F238E27FC236}">
                <a16:creationId xmlns:a16="http://schemas.microsoft.com/office/drawing/2014/main" id="{F13CD643-2025-4C01-9841-2316A23EA6B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0" name="Gráfico 9" descr="Flecha lineal: vuelta en U horizontal contorno">
            <a:extLst>
              <a:ext uri="{FF2B5EF4-FFF2-40B4-BE49-F238E27FC236}">
                <a16:creationId xmlns:a16="http://schemas.microsoft.com/office/drawing/2014/main" id="{1CC54E3B-E713-4828-950B-526BE7FBC6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26988</xdr:colOff>
      <xdr:row>0</xdr:row>
      <xdr:rowOff>294481</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0A5708E2-09A4-427C-A40A-717B9E7F4B55}"/>
            </a:ext>
          </a:extLst>
        </xdr:cNvPr>
        <xdr:cNvGrpSpPr/>
      </xdr:nvGrpSpPr>
      <xdr:grpSpPr>
        <a:xfrm>
          <a:off x="199708" y="292576"/>
          <a:ext cx="2334734" cy="377350"/>
          <a:chOff x="285752" y="309562"/>
          <a:chExt cx="2345529" cy="377826"/>
        </a:xfrm>
      </xdr:grpSpPr>
      <xdr:sp macro="" textlink="">
        <xdr:nvSpPr>
          <xdr:cNvPr id="8" name="Rectángulo 7">
            <a:hlinkClick xmlns:r="http://schemas.openxmlformats.org/officeDocument/2006/relationships" r:id="rId5"/>
            <a:extLst>
              <a:ext uri="{FF2B5EF4-FFF2-40B4-BE49-F238E27FC236}">
                <a16:creationId xmlns:a16="http://schemas.microsoft.com/office/drawing/2014/main" id="{080CE0D4-E419-3068-A705-4C9C88A1D3DB}"/>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DCDD8049-F462-3802-A9D4-1DC66797CE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677070</xdr:colOff>
      <xdr:row>1</xdr:row>
      <xdr:rowOff>34132</xdr:rowOff>
    </xdr:from>
    <xdr:to>
      <xdr:col>6</xdr:col>
      <xdr:colOff>1324084</xdr:colOff>
      <xdr:row>1</xdr:row>
      <xdr:rowOff>501943</xdr:rowOff>
    </xdr:to>
    <xdr:pic>
      <xdr:nvPicPr>
        <xdr:cNvPr id="4" name="Imagen 3">
          <a:extLst>
            <a:ext uri="{FF2B5EF4-FFF2-40B4-BE49-F238E27FC236}">
              <a16:creationId xmlns:a16="http://schemas.microsoft.com/office/drawing/2014/main" id="{508A4662-618A-43BB-8792-77B398C895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1320" y="669132"/>
          <a:ext cx="2183079" cy="47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123031</xdr:rowOff>
    </xdr:from>
    <xdr:to>
      <xdr:col>1</xdr:col>
      <xdr:colOff>2356642</xdr:colOff>
      <xdr:row>0</xdr:row>
      <xdr:rowOff>523876</xdr:rowOff>
    </xdr:to>
    <xdr:grpSp>
      <xdr:nvGrpSpPr>
        <xdr:cNvPr id="5" name="Grupo 4">
          <a:hlinkClick xmlns:r="http://schemas.openxmlformats.org/officeDocument/2006/relationships" r:id="rId2"/>
          <a:extLst>
            <a:ext uri="{FF2B5EF4-FFF2-40B4-BE49-F238E27FC236}">
              <a16:creationId xmlns:a16="http://schemas.microsoft.com/office/drawing/2014/main" id="{9B03A793-995C-4C38-8D12-785766880DE4}"/>
            </a:ext>
          </a:extLst>
        </xdr:cNvPr>
        <xdr:cNvGrpSpPr/>
      </xdr:nvGrpSpPr>
      <xdr:grpSpPr>
        <a:xfrm>
          <a:off x="202883" y="124936"/>
          <a:ext cx="2326479" cy="397035"/>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DF9BF702-A2C9-350C-6CCC-78ADA8322A3B}"/>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69AE42E7-174D-51B0-9D56-30502336A3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32549</xdr:colOff>
      <xdr:row>0</xdr:row>
      <xdr:rowOff>355866</xdr:rowOff>
    </xdr:from>
    <xdr:to>
      <xdr:col>4</xdr:col>
      <xdr:colOff>990341</xdr:colOff>
      <xdr:row>1</xdr:row>
      <xdr:rowOff>181057</xdr:rowOff>
    </xdr:to>
    <xdr:pic>
      <xdr:nvPicPr>
        <xdr:cNvPr id="6" name="Imagen 5">
          <a:extLst>
            <a:ext uri="{FF2B5EF4-FFF2-40B4-BE49-F238E27FC236}">
              <a16:creationId xmlns:a16="http://schemas.microsoft.com/office/drawing/2014/main" id="{44312D37-03F0-4065-9F22-13D5450ABD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216" y="355866"/>
          <a:ext cx="2185458" cy="443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236538</xdr:colOff>
      <xdr:row>0</xdr:row>
      <xdr:rowOff>157956</xdr:rowOff>
    </xdr:from>
    <xdr:to>
      <xdr:col>1</xdr:col>
      <xdr:colOff>2566192</xdr:colOff>
      <xdr:row>0</xdr:row>
      <xdr:rowOff>539751</xdr:rowOff>
    </xdr:to>
    <xdr:grpSp>
      <xdr:nvGrpSpPr>
        <xdr:cNvPr id="16" name="Grupo 15">
          <a:hlinkClick xmlns:r="http://schemas.openxmlformats.org/officeDocument/2006/relationships" r:id="rId2"/>
          <a:extLst>
            <a:ext uri="{FF2B5EF4-FFF2-40B4-BE49-F238E27FC236}">
              <a16:creationId xmlns:a16="http://schemas.microsoft.com/office/drawing/2014/main" id="{C2AFACC2-1140-411C-8D75-1D4057157A23}"/>
            </a:ext>
          </a:extLst>
        </xdr:cNvPr>
        <xdr:cNvGrpSpPr/>
      </xdr:nvGrpSpPr>
      <xdr:grpSpPr>
        <a:xfrm>
          <a:off x="411625" y="159861"/>
          <a:ext cx="2331559" cy="381795"/>
          <a:chOff x="285752" y="309562"/>
          <a:chExt cx="2345529" cy="377826"/>
        </a:xfrm>
      </xdr:grpSpPr>
      <xdr:sp macro="" textlink="">
        <xdr:nvSpPr>
          <xdr:cNvPr id="17" name="Rectángulo 16">
            <a:hlinkClick xmlns:r="http://schemas.openxmlformats.org/officeDocument/2006/relationships" r:id="rId2"/>
            <a:extLst>
              <a:ext uri="{FF2B5EF4-FFF2-40B4-BE49-F238E27FC236}">
                <a16:creationId xmlns:a16="http://schemas.microsoft.com/office/drawing/2014/main" id="{1A76976F-D92E-81D2-4ECA-382E140EC28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8" name="Gráfico 17" descr="Flecha lineal: vuelta en U horizontal contorno">
            <a:extLst>
              <a:ext uri="{FF2B5EF4-FFF2-40B4-BE49-F238E27FC236}">
                <a16:creationId xmlns:a16="http://schemas.microsoft.com/office/drawing/2014/main" id="{86547B3E-1C95-12A6-4F2F-FB4194B39E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100797</xdr:colOff>
      <xdr:row>1</xdr:row>
      <xdr:rowOff>11907</xdr:rowOff>
    </xdr:from>
    <xdr:to>
      <xdr:col>9</xdr:col>
      <xdr:colOff>1102510</xdr:colOff>
      <xdr:row>1</xdr:row>
      <xdr:rowOff>473368</xdr:rowOff>
    </xdr:to>
    <xdr:pic>
      <xdr:nvPicPr>
        <xdr:cNvPr id="6" name="Imagen 5">
          <a:extLst>
            <a:ext uri="{FF2B5EF4-FFF2-40B4-BE49-F238E27FC236}">
              <a16:creationId xmlns:a16="http://schemas.microsoft.com/office/drawing/2014/main" id="{36E648D4-A41D-4A51-BFED-A1E0AD3BBB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78922" y="646907"/>
          <a:ext cx="2208213"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154781</xdr:rowOff>
    </xdr:from>
    <xdr:to>
      <xdr:col>1</xdr:col>
      <xdr:colOff>2359817</xdr:colOff>
      <xdr:row>0</xdr:row>
      <xdr:rowOff>527051</xdr:rowOff>
    </xdr:to>
    <xdr:grpSp>
      <xdr:nvGrpSpPr>
        <xdr:cNvPr id="5" name="Grupo 4">
          <a:hlinkClick xmlns:r="http://schemas.openxmlformats.org/officeDocument/2006/relationships" r:id="rId2"/>
          <a:extLst>
            <a:ext uri="{FF2B5EF4-FFF2-40B4-BE49-F238E27FC236}">
              <a16:creationId xmlns:a16="http://schemas.microsoft.com/office/drawing/2014/main" id="{5AA78839-923B-4885-B95B-1FB198DA8338}"/>
            </a:ext>
          </a:extLst>
        </xdr:cNvPr>
        <xdr:cNvGrpSpPr/>
      </xdr:nvGrpSpPr>
      <xdr:grpSpPr>
        <a:xfrm>
          <a:off x="201440" y="154781"/>
          <a:ext cx="2331559" cy="370365"/>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F70A9B2F-5EED-AF51-CCBD-DB64B89FAB59}"/>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08A27990-D36C-A408-4096-F28CB4781F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116672</xdr:colOff>
      <xdr:row>1</xdr:row>
      <xdr:rowOff>138907</xdr:rowOff>
    </xdr:from>
    <xdr:to>
      <xdr:col>9</xdr:col>
      <xdr:colOff>1163470</xdr:colOff>
      <xdr:row>1</xdr:row>
      <xdr:rowOff>597193</xdr:rowOff>
    </xdr:to>
    <xdr:pic>
      <xdr:nvPicPr>
        <xdr:cNvPr id="6" name="Imagen 5">
          <a:extLst>
            <a:ext uri="{FF2B5EF4-FFF2-40B4-BE49-F238E27FC236}">
              <a16:creationId xmlns:a16="http://schemas.microsoft.com/office/drawing/2014/main" id="{DB236C16-EC90-465B-B446-8902310675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90047" y="773907"/>
          <a:ext cx="2265363"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145256</xdr:rowOff>
    </xdr:from>
    <xdr:to>
      <xdr:col>1</xdr:col>
      <xdr:colOff>2359817</xdr:colOff>
      <xdr:row>0</xdr:row>
      <xdr:rowOff>527051</xdr:rowOff>
    </xdr:to>
    <xdr:grpSp>
      <xdr:nvGrpSpPr>
        <xdr:cNvPr id="5" name="Grupo 4">
          <a:hlinkClick xmlns:r="http://schemas.openxmlformats.org/officeDocument/2006/relationships" r:id="rId2"/>
          <a:extLst>
            <a:ext uri="{FF2B5EF4-FFF2-40B4-BE49-F238E27FC236}">
              <a16:creationId xmlns:a16="http://schemas.microsoft.com/office/drawing/2014/main" id="{9E47D511-8C8A-42D8-B50A-38D73927DCFC}"/>
            </a:ext>
          </a:extLst>
        </xdr:cNvPr>
        <xdr:cNvGrpSpPr/>
      </xdr:nvGrpSpPr>
      <xdr:grpSpPr>
        <a:xfrm>
          <a:off x="199708" y="143351"/>
          <a:ext cx="2334734" cy="381795"/>
          <a:chOff x="285752" y="309562"/>
          <a:chExt cx="2345529" cy="377826"/>
        </a:xfrm>
      </xdr:grpSpPr>
      <xdr:sp macro="" textlink="">
        <xdr:nvSpPr>
          <xdr:cNvPr id="10" name="Rectángulo 9">
            <a:hlinkClick xmlns:r="http://schemas.openxmlformats.org/officeDocument/2006/relationships" r:id="rId3"/>
            <a:extLst>
              <a:ext uri="{FF2B5EF4-FFF2-40B4-BE49-F238E27FC236}">
                <a16:creationId xmlns:a16="http://schemas.microsoft.com/office/drawing/2014/main" id="{1C4E886C-7CEA-F9CE-4F14-52321FC30A1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0FFD8AE7-23AE-915A-7D64-280054C3EC2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26988</xdr:colOff>
      <xdr:row>0</xdr:row>
      <xdr:rowOff>294481</xdr:rowOff>
    </xdr:from>
    <xdr:to>
      <xdr:col>1</xdr:col>
      <xdr:colOff>2359817</xdr:colOff>
      <xdr:row>1</xdr:row>
      <xdr:rowOff>34926</xdr:rowOff>
    </xdr:to>
    <xdr:grpSp>
      <xdr:nvGrpSpPr>
        <xdr:cNvPr id="7" name="Grupo 6">
          <a:hlinkClick xmlns:r="http://schemas.openxmlformats.org/officeDocument/2006/relationships" r:id="rId1"/>
          <a:extLst>
            <a:ext uri="{FF2B5EF4-FFF2-40B4-BE49-F238E27FC236}">
              <a16:creationId xmlns:a16="http://schemas.microsoft.com/office/drawing/2014/main" id="{8E646D28-4FF7-4F62-AC98-4D15873733BC}"/>
            </a:ext>
          </a:extLst>
        </xdr:cNvPr>
        <xdr:cNvGrpSpPr/>
      </xdr:nvGrpSpPr>
      <xdr:grpSpPr>
        <a:xfrm>
          <a:off x="191771" y="292576"/>
          <a:ext cx="2334734" cy="373381"/>
          <a:chOff x="285752" y="309562"/>
          <a:chExt cx="2345529" cy="377826"/>
        </a:xfrm>
      </xdr:grpSpPr>
      <xdr:sp macro="" textlink="">
        <xdr:nvSpPr>
          <xdr:cNvPr id="12" name="Rectángulo 11">
            <a:hlinkClick xmlns:r="http://schemas.openxmlformats.org/officeDocument/2006/relationships" r:id="rId1"/>
            <a:extLst>
              <a:ext uri="{FF2B5EF4-FFF2-40B4-BE49-F238E27FC236}">
                <a16:creationId xmlns:a16="http://schemas.microsoft.com/office/drawing/2014/main" id="{B98A5CB0-75EC-4130-90E3-1D2A2891411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3" name="Gráfico 12" descr="Flecha lineal: vuelta en U horizontal contorno">
            <a:extLst>
              <a:ext uri="{FF2B5EF4-FFF2-40B4-BE49-F238E27FC236}">
                <a16:creationId xmlns:a16="http://schemas.microsoft.com/office/drawing/2014/main" id="{2083ACEA-629D-40D4-81C3-F42D060468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214564" y="309562"/>
            <a:ext cx="330994" cy="330994"/>
          </a:xfrm>
          <a:prstGeom prst="rect">
            <a:avLst/>
          </a:prstGeom>
        </xdr:spPr>
      </xdr:pic>
    </xdr:grpSp>
    <xdr:clientData/>
  </xdr:twoCellAnchor>
  <xdr:twoCellAnchor>
    <xdr:from>
      <xdr:col>1</xdr:col>
      <xdr:colOff>26988</xdr:colOff>
      <xdr:row>0</xdr:row>
      <xdr:rowOff>294481</xdr:rowOff>
    </xdr:from>
    <xdr:to>
      <xdr:col>1</xdr:col>
      <xdr:colOff>2359817</xdr:colOff>
      <xdr:row>1</xdr:row>
      <xdr:rowOff>34926</xdr:rowOff>
    </xdr:to>
    <xdr:grpSp>
      <xdr:nvGrpSpPr>
        <xdr:cNvPr id="5" name="Grupo 4">
          <a:hlinkClick xmlns:r="http://schemas.openxmlformats.org/officeDocument/2006/relationships" r:id="rId4"/>
          <a:extLst>
            <a:ext uri="{FF2B5EF4-FFF2-40B4-BE49-F238E27FC236}">
              <a16:creationId xmlns:a16="http://schemas.microsoft.com/office/drawing/2014/main" id="{EC434F48-F740-46EF-BFF9-9820732E59AE}"/>
            </a:ext>
          </a:extLst>
        </xdr:cNvPr>
        <xdr:cNvGrpSpPr/>
      </xdr:nvGrpSpPr>
      <xdr:grpSpPr>
        <a:xfrm>
          <a:off x="191771" y="292576"/>
          <a:ext cx="2334734" cy="373381"/>
          <a:chOff x="285752" y="309562"/>
          <a:chExt cx="2345529" cy="377826"/>
        </a:xfrm>
      </xdr:grpSpPr>
      <xdr:sp macro="" textlink="">
        <xdr:nvSpPr>
          <xdr:cNvPr id="8" name="Rectángulo 7">
            <a:hlinkClick xmlns:r="http://schemas.openxmlformats.org/officeDocument/2006/relationships" r:id="rId4"/>
            <a:extLst>
              <a:ext uri="{FF2B5EF4-FFF2-40B4-BE49-F238E27FC236}">
                <a16:creationId xmlns:a16="http://schemas.microsoft.com/office/drawing/2014/main" id="{90E512A3-FE92-DA50-DB77-37AA584D98C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834ACE23-B22F-655F-A117-189A7CE337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214564" y="309562"/>
            <a:ext cx="330994" cy="330994"/>
          </a:xfrm>
          <a:prstGeom prst="rect">
            <a:avLst/>
          </a:prstGeom>
        </xdr:spPr>
      </xdr:pic>
    </xdr:grpSp>
    <xdr:clientData/>
  </xdr:twoCellAnchor>
  <xdr:oneCellAnchor>
    <xdr:from>
      <xdr:col>5</xdr:col>
      <xdr:colOff>795</xdr:colOff>
      <xdr:row>1</xdr:row>
      <xdr:rowOff>24607</xdr:rowOff>
    </xdr:from>
    <xdr:ext cx="2286794" cy="460826"/>
    <xdr:pic>
      <xdr:nvPicPr>
        <xdr:cNvPr id="11" name="Imagen 10">
          <a:extLst>
            <a:ext uri="{FF2B5EF4-FFF2-40B4-BE49-F238E27FC236}">
              <a16:creationId xmlns:a16="http://schemas.microsoft.com/office/drawing/2014/main" id="{27113CC1-12C0-44F7-B46B-82EA98CB0CF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53920" y="662782"/>
          <a:ext cx="2286794" cy="4608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8</xdr:col>
      <xdr:colOff>0</xdr:colOff>
      <xdr:row>0</xdr:row>
      <xdr:rowOff>345282</xdr:rowOff>
    </xdr:from>
    <xdr:to>
      <xdr:col>9</xdr:col>
      <xdr:colOff>865333</xdr:colOff>
      <xdr:row>1</xdr:row>
      <xdr:rowOff>159043</xdr:rowOff>
    </xdr:to>
    <xdr:pic>
      <xdr:nvPicPr>
        <xdr:cNvPr id="15" name="Imagen 14">
          <a:extLst>
            <a:ext uri="{FF2B5EF4-FFF2-40B4-BE49-F238E27FC236}">
              <a16:creationId xmlns:a16="http://schemas.microsoft.com/office/drawing/2014/main" id="{38DA622C-1425-4082-81E7-C54C345F7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345282"/>
          <a:ext cx="2091518"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33338</xdr:colOff>
      <xdr:row>0</xdr:row>
      <xdr:rowOff>142081</xdr:rowOff>
    </xdr:from>
    <xdr:to>
      <xdr:col>1</xdr:col>
      <xdr:colOff>2356642</xdr:colOff>
      <xdr:row>0</xdr:row>
      <xdr:rowOff>542926</xdr:rowOff>
    </xdr:to>
    <xdr:grpSp>
      <xdr:nvGrpSpPr>
        <xdr:cNvPr id="16" name="Grupo 15">
          <a:hlinkClick xmlns:r="http://schemas.openxmlformats.org/officeDocument/2006/relationships" r:id="rId2"/>
          <a:extLst>
            <a:ext uri="{FF2B5EF4-FFF2-40B4-BE49-F238E27FC236}">
              <a16:creationId xmlns:a16="http://schemas.microsoft.com/office/drawing/2014/main" id="{393F7260-7D80-4F5C-8321-C852AB2D0909}"/>
            </a:ext>
          </a:extLst>
        </xdr:cNvPr>
        <xdr:cNvGrpSpPr/>
      </xdr:nvGrpSpPr>
      <xdr:grpSpPr>
        <a:xfrm>
          <a:off x="206058" y="140176"/>
          <a:ext cx="2323304" cy="404655"/>
          <a:chOff x="285752" y="309562"/>
          <a:chExt cx="2345529" cy="377826"/>
        </a:xfrm>
      </xdr:grpSpPr>
      <xdr:sp macro="" textlink="">
        <xdr:nvSpPr>
          <xdr:cNvPr id="17" name="Rectángulo 16">
            <a:hlinkClick xmlns:r="http://schemas.openxmlformats.org/officeDocument/2006/relationships" r:id="rId2"/>
            <a:extLst>
              <a:ext uri="{FF2B5EF4-FFF2-40B4-BE49-F238E27FC236}">
                <a16:creationId xmlns:a16="http://schemas.microsoft.com/office/drawing/2014/main" id="{76CE5F7D-5BAC-783E-70C6-AA85347F6567}"/>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18" name="Gráfico 17" descr="Flecha lineal: vuelta en U horizontal contorno">
            <a:extLst>
              <a:ext uri="{FF2B5EF4-FFF2-40B4-BE49-F238E27FC236}">
                <a16:creationId xmlns:a16="http://schemas.microsoft.com/office/drawing/2014/main" id="{C7CCF7BF-F154-9EF3-31F7-1EB5B2DB76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92606</xdr:colOff>
      <xdr:row>0</xdr:row>
      <xdr:rowOff>459582</xdr:rowOff>
    </xdr:from>
    <xdr:to>
      <xdr:col>6</xdr:col>
      <xdr:colOff>1083895</xdr:colOff>
      <xdr:row>1</xdr:row>
      <xdr:rowOff>286678</xdr:rowOff>
    </xdr:to>
    <xdr:pic>
      <xdr:nvPicPr>
        <xdr:cNvPr id="4" name="Imagen 3">
          <a:extLst>
            <a:ext uri="{FF2B5EF4-FFF2-40B4-BE49-F238E27FC236}">
              <a16:creationId xmlns:a16="http://schemas.microsoft.com/office/drawing/2014/main" id="{49E9157F-7100-45F6-8BEE-75F183E8C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8856" y="459582"/>
          <a:ext cx="2201599" cy="45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173038</xdr:colOff>
      <xdr:row>0</xdr:row>
      <xdr:rowOff>161131</xdr:rowOff>
    </xdr:from>
    <xdr:to>
      <xdr:col>1</xdr:col>
      <xdr:colOff>2502692</xdr:colOff>
      <xdr:row>0</xdr:row>
      <xdr:rowOff>549276</xdr:rowOff>
    </xdr:to>
    <xdr:grpSp>
      <xdr:nvGrpSpPr>
        <xdr:cNvPr id="5" name="Grupo 4">
          <a:hlinkClick xmlns:r="http://schemas.openxmlformats.org/officeDocument/2006/relationships" r:id="rId2"/>
          <a:extLst>
            <a:ext uri="{FF2B5EF4-FFF2-40B4-BE49-F238E27FC236}">
              <a16:creationId xmlns:a16="http://schemas.microsoft.com/office/drawing/2014/main" id="{8EED3C9D-562F-4400-A192-49181C8B920D}"/>
            </a:ext>
          </a:extLst>
        </xdr:cNvPr>
        <xdr:cNvGrpSpPr/>
      </xdr:nvGrpSpPr>
      <xdr:grpSpPr>
        <a:xfrm>
          <a:off x="343853" y="163036"/>
          <a:ext cx="2329654" cy="390050"/>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FC84EFD2-68D8-660C-4082-0900576DABE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1D491232-B297-31AD-94ED-E4004B69D9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65087</xdr:colOff>
      <xdr:row>0</xdr:row>
      <xdr:rowOff>345282</xdr:rowOff>
    </xdr:from>
    <xdr:to>
      <xdr:col>9</xdr:col>
      <xdr:colOff>759619</xdr:colOff>
      <xdr:row>1</xdr:row>
      <xdr:rowOff>164758</xdr:rowOff>
    </xdr:to>
    <xdr:pic>
      <xdr:nvPicPr>
        <xdr:cNvPr id="6" name="Imagen 5">
          <a:extLst>
            <a:ext uri="{FF2B5EF4-FFF2-40B4-BE49-F238E27FC236}">
              <a16:creationId xmlns:a16="http://schemas.microsoft.com/office/drawing/2014/main" id="{FCFF2131-4527-45A6-8AE1-81A7EDDFD5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2868" y="345282"/>
          <a:ext cx="2218532" cy="450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9139F3C0-2E81-475B-8B2B-D7479097058B}"/>
            </a:ext>
          </a:extLst>
        </xdr:cNvPr>
        <xdr:cNvGrpSpPr/>
      </xdr:nvGrpSpPr>
      <xdr:grpSpPr>
        <a:xfrm>
          <a:off x="199708" y="295751"/>
          <a:ext cx="2331559" cy="367825"/>
          <a:chOff x="285752" y="309562"/>
          <a:chExt cx="2345529" cy="377826"/>
        </a:xfrm>
      </xdr:grpSpPr>
      <xdr:sp macro="" textlink="">
        <xdr:nvSpPr>
          <xdr:cNvPr id="8" name="Rectángulo 7">
            <a:hlinkClick xmlns:r="http://schemas.openxmlformats.org/officeDocument/2006/relationships" r:id="rId3"/>
            <a:extLst>
              <a:ext uri="{FF2B5EF4-FFF2-40B4-BE49-F238E27FC236}">
                <a16:creationId xmlns:a16="http://schemas.microsoft.com/office/drawing/2014/main" id="{E3AB281A-CE59-4D6A-96ED-90C3687E216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7A9D028E-7B08-4FA3-A158-2A58E1BBFE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267510</xdr:colOff>
      <xdr:row>0</xdr:row>
      <xdr:rowOff>345282</xdr:rowOff>
    </xdr:from>
    <xdr:to>
      <xdr:col>5</xdr:col>
      <xdr:colOff>809</xdr:colOff>
      <xdr:row>1</xdr:row>
      <xdr:rowOff>161583</xdr:rowOff>
    </xdr:to>
    <xdr:pic>
      <xdr:nvPicPr>
        <xdr:cNvPr id="10" name="Imagen 9">
          <a:extLst>
            <a:ext uri="{FF2B5EF4-FFF2-40B4-BE49-F238E27FC236}">
              <a16:creationId xmlns:a16="http://schemas.microsoft.com/office/drawing/2014/main" id="{4B9EE513-8854-411F-881D-282627C19B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885" y="345282"/>
          <a:ext cx="2182812"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151606</xdr:rowOff>
    </xdr:from>
    <xdr:to>
      <xdr:col>1</xdr:col>
      <xdr:colOff>2359817</xdr:colOff>
      <xdr:row>0</xdr:row>
      <xdr:rowOff>527051</xdr:rowOff>
    </xdr:to>
    <xdr:grpSp>
      <xdr:nvGrpSpPr>
        <xdr:cNvPr id="3" name="Grupo 2">
          <a:hlinkClick xmlns:r="http://schemas.openxmlformats.org/officeDocument/2006/relationships" r:id="rId2"/>
          <a:extLst>
            <a:ext uri="{FF2B5EF4-FFF2-40B4-BE49-F238E27FC236}">
              <a16:creationId xmlns:a16="http://schemas.microsoft.com/office/drawing/2014/main" id="{40566D59-8CE5-4E93-93D5-485051DAF75A}"/>
            </a:ext>
          </a:extLst>
        </xdr:cNvPr>
        <xdr:cNvGrpSpPr/>
      </xdr:nvGrpSpPr>
      <xdr:grpSpPr>
        <a:xfrm>
          <a:off x="201976" y="151606"/>
          <a:ext cx="2334734" cy="373540"/>
          <a:chOff x="285752" y="309562"/>
          <a:chExt cx="2345529" cy="377826"/>
        </a:xfrm>
      </xdr:grpSpPr>
      <xdr:sp macro="" textlink="">
        <xdr:nvSpPr>
          <xdr:cNvPr id="6" name="Rectángulo 5">
            <a:hlinkClick xmlns:r="http://schemas.openxmlformats.org/officeDocument/2006/relationships" r:id="rId3"/>
            <a:extLst>
              <a:ext uri="{FF2B5EF4-FFF2-40B4-BE49-F238E27FC236}">
                <a16:creationId xmlns:a16="http://schemas.microsoft.com/office/drawing/2014/main" id="{C2B04199-8DCA-0595-4A14-D1B94B1C306F}"/>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7" name="Gráfico 6" descr="Flecha lineal: vuelta en U horizontal contorno">
            <a:extLst>
              <a:ext uri="{FF2B5EF4-FFF2-40B4-BE49-F238E27FC236}">
                <a16:creationId xmlns:a16="http://schemas.microsoft.com/office/drawing/2014/main" id="{50415252-040C-2F07-7A78-98C36D014B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1973264</xdr:colOff>
      <xdr:row>0</xdr:row>
      <xdr:rowOff>285751</xdr:rowOff>
    </xdr:from>
    <xdr:to>
      <xdr:col>1</xdr:col>
      <xdr:colOff>2304258</xdr:colOff>
      <xdr:row>0</xdr:row>
      <xdr:rowOff>613964</xdr:rowOff>
    </xdr:to>
    <xdr:pic>
      <xdr:nvPicPr>
        <xdr:cNvPr id="10" name="Gráfico 9" descr="Flecha lineal: vuelta en U horizontal contorno">
          <a:extLst>
            <a:ext uri="{FF2B5EF4-FFF2-40B4-BE49-F238E27FC236}">
              <a16:creationId xmlns:a16="http://schemas.microsoft.com/office/drawing/2014/main" id="{60249F65-4BEB-42FE-988C-C7366AC3D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858" y="285751"/>
          <a:ext cx="330994" cy="328213"/>
        </a:xfrm>
        <a:prstGeom prst="rect">
          <a:avLst/>
        </a:prstGeom>
      </xdr:spPr>
    </xdr:pic>
    <xdr:clientData/>
  </xdr:twoCellAnchor>
  <xdr:twoCellAnchor>
    <xdr:from>
      <xdr:col>1</xdr:col>
      <xdr:colOff>1973264</xdr:colOff>
      <xdr:row>0</xdr:row>
      <xdr:rowOff>285751</xdr:rowOff>
    </xdr:from>
    <xdr:to>
      <xdr:col>1</xdr:col>
      <xdr:colOff>2304258</xdr:colOff>
      <xdr:row>0</xdr:row>
      <xdr:rowOff>613964</xdr:rowOff>
    </xdr:to>
    <xdr:pic>
      <xdr:nvPicPr>
        <xdr:cNvPr id="8" name="Gráfico 7" descr="Flecha lineal: vuelta en U horizontal contorno">
          <a:extLst>
            <a:ext uri="{FF2B5EF4-FFF2-40B4-BE49-F238E27FC236}">
              <a16:creationId xmlns:a16="http://schemas.microsoft.com/office/drawing/2014/main" id="{0ACBDBB6-D586-48F7-984D-A28BB2BD2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064" y="285751"/>
          <a:ext cx="330994" cy="328213"/>
        </a:xfrm>
        <a:prstGeom prst="rect">
          <a:avLst/>
        </a:prstGeom>
      </xdr:spPr>
    </xdr:pic>
    <xdr:clientData/>
  </xdr:twoCellAnchor>
  <xdr:twoCellAnchor>
    <xdr:from>
      <xdr:col>1</xdr:col>
      <xdr:colOff>1973264</xdr:colOff>
      <xdr:row>0</xdr:row>
      <xdr:rowOff>285751</xdr:rowOff>
    </xdr:from>
    <xdr:to>
      <xdr:col>1</xdr:col>
      <xdr:colOff>2304258</xdr:colOff>
      <xdr:row>0</xdr:row>
      <xdr:rowOff>613964</xdr:rowOff>
    </xdr:to>
    <xdr:pic>
      <xdr:nvPicPr>
        <xdr:cNvPr id="26" name="Gráfico 25" descr="Flecha lineal: vuelta en U horizontal contorno">
          <a:extLst>
            <a:ext uri="{FF2B5EF4-FFF2-40B4-BE49-F238E27FC236}">
              <a16:creationId xmlns:a16="http://schemas.microsoft.com/office/drawing/2014/main" id="{AECD2D6A-F498-42D9-92E1-F527E4160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064" y="285751"/>
          <a:ext cx="330994" cy="328213"/>
        </a:xfrm>
        <a:prstGeom prst="rect">
          <a:avLst/>
        </a:prstGeom>
      </xdr:spPr>
    </xdr:pic>
    <xdr:clientData/>
  </xdr:twoCellAnchor>
  <xdr:twoCellAnchor editAs="oneCell">
    <xdr:from>
      <xdr:col>8</xdr:col>
      <xdr:colOff>267479</xdr:colOff>
      <xdr:row>0</xdr:row>
      <xdr:rowOff>345282</xdr:rowOff>
    </xdr:from>
    <xdr:to>
      <xdr:col>10</xdr:col>
      <xdr:colOff>12692</xdr:colOff>
      <xdr:row>2</xdr:row>
      <xdr:rowOff>48496</xdr:rowOff>
    </xdr:to>
    <xdr:pic>
      <xdr:nvPicPr>
        <xdr:cNvPr id="27" name="Imagen 26">
          <a:extLst>
            <a:ext uri="{FF2B5EF4-FFF2-40B4-BE49-F238E27FC236}">
              <a16:creationId xmlns:a16="http://schemas.microsoft.com/office/drawing/2014/main" id="{F8F36C2A-0113-4CBA-B0CA-C1B82D49E15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64529" y="345282"/>
          <a:ext cx="2184398"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135731</xdr:rowOff>
    </xdr:from>
    <xdr:to>
      <xdr:col>1</xdr:col>
      <xdr:colOff>2359817</xdr:colOff>
      <xdr:row>0</xdr:row>
      <xdr:rowOff>511176</xdr:rowOff>
    </xdr:to>
    <xdr:grpSp>
      <xdr:nvGrpSpPr>
        <xdr:cNvPr id="28" name="Grupo 27">
          <a:hlinkClick xmlns:r="http://schemas.openxmlformats.org/officeDocument/2006/relationships" r:id="rId4"/>
          <a:extLst>
            <a:ext uri="{FF2B5EF4-FFF2-40B4-BE49-F238E27FC236}">
              <a16:creationId xmlns:a16="http://schemas.microsoft.com/office/drawing/2014/main" id="{F96D9A80-3B0E-4B8C-9B71-807F0FF7373A}"/>
            </a:ext>
          </a:extLst>
        </xdr:cNvPr>
        <xdr:cNvGrpSpPr/>
      </xdr:nvGrpSpPr>
      <xdr:grpSpPr>
        <a:xfrm>
          <a:off x="199708" y="131921"/>
          <a:ext cx="2334734" cy="163990"/>
          <a:chOff x="285752" y="309562"/>
          <a:chExt cx="2345529" cy="377826"/>
        </a:xfrm>
      </xdr:grpSpPr>
      <xdr:sp macro="" textlink="">
        <xdr:nvSpPr>
          <xdr:cNvPr id="29" name="Rectángulo 28">
            <a:hlinkClick xmlns:r="http://schemas.openxmlformats.org/officeDocument/2006/relationships" r:id="rId5"/>
            <a:extLst>
              <a:ext uri="{FF2B5EF4-FFF2-40B4-BE49-F238E27FC236}">
                <a16:creationId xmlns:a16="http://schemas.microsoft.com/office/drawing/2014/main" id="{7F05131C-E7B9-3DE8-11D8-92F784A295E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30" name="Gráfico 29" descr="Flecha lineal: vuelta en U horizontal contorno">
            <a:extLst>
              <a:ext uri="{FF2B5EF4-FFF2-40B4-BE49-F238E27FC236}">
                <a16:creationId xmlns:a16="http://schemas.microsoft.com/office/drawing/2014/main" id="{D4152D44-8EC3-C508-7BD5-8C723B0626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14564" y="309562"/>
            <a:ext cx="330994" cy="330994"/>
          </a:xfrm>
          <a:prstGeom prst="rect">
            <a:avLst/>
          </a:prstGeom>
        </xdr:spPr>
      </xdr:pic>
    </xdr:grpSp>
    <xdr:clientData/>
  </xdr:twoCellAnchor>
  <xdr:twoCellAnchor editAs="oneCell">
    <xdr:from>
      <xdr:col>8</xdr:col>
      <xdr:colOff>267479</xdr:colOff>
      <xdr:row>0</xdr:row>
      <xdr:rowOff>345282</xdr:rowOff>
    </xdr:from>
    <xdr:to>
      <xdr:col>10</xdr:col>
      <xdr:colOff>10152</xdr:colOff>
      <xdr:row>2</xdr:row>
      <xdr:rowOff>55481</xdr:rowOff>
    </xdr:to>
    <xdr:pic>
      <xdr:nvPicPr>
        <xdr:cNvPr id="3" name="Imagen 2">
          <a:extLst>
            <a:ext uri="{FF2B5EF4-FFF2-40B4-BE49-F238E27FC236}">
              <a16:creationId xmlns:a16="http://schemas.microsoft.com/office/drawing/2014/main" id="{5E1E2BCD-5558-4A80-8D77-5E55564026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83579" y="345282"/>
          <a:ext cx="2171698"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207973</xdr:colOff>
      <xdr:row>0</xdr:row>
      <xdr:rowOff>345282</xdr:rowOff>
    </xdr:from>
    <xdr:to>
      <xdr:col>6</xdr:col>
      <xdr:colOff>1161267</xdr:colOff>
      <xdr:row>1</xdr:row>
      <xdr:rowOff>169203</xdr:rowOff>
    </xdr:to>
    <xdr:pic>
      <xdr:nvPicPr>
        <xdr:cNvPr id="6" name="Imagen 5">
          <a:extLst>
            <a:ext uri="{FF2B5EF4-FFF2-40B4-BE49-F238E27FC236}">
              <a16:creationId xmlns:a16="http://schemas.microsoft.com/office/drawing/2014/main" id="{F13D36B9-3D6B-471E-956C-67704EEF6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2798" y="345282"/>
          <a:ext cx="2220119"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151606</xdr:rowOff>
    </xdr:from>
    <xdr:to>
      <xdr:col>1</xdr:col>
      <xdr:colOff>2359817</xdr:colOff>
      <xdr:row>0</xdr:row>
      <xdr:rowOff>527051</xdr:rowOff>
    </xdr:to>
    <xdr:grpSp>
      <xdr:nvGrpSpPr>
        <xdr:cNvPr id="5" name="Grupo 4">
          <a:hlinkClick xmlns:r="http://schemas.openxmlformats.org/officeDocument/2006/relationships" r:id="rId2"/>
          <a:extLst>
            <a:ext uri="{FF2B5EF4-FFF2-40B4-BE49-F238E27FC236}">
              <a16:creationId xmlns:a16="http://schemas.microsoft.com/office/drawing/2014/main" id="{9137C126-18C4-4C0D-97EB-B6B11BB7F62A}"/>
            </a:ext>
          </a:extLst>
        </xdr:cNvPr>
        <xdr:cNvGrpSpPr/>
      </xdr:nvGrpSpPr>
      <xdr:grpSpPr>
        <a:xfrm>
          <a:off x="199708" y="151606"/>
          <a:ext cx="2334734" cy="373540"/>
          <a:chOff x="285752" y="309562"/>
          <a:chExt cx="2345529" cy="377826"/>
        </a:xfrm>
      </xdr:grpSpPr>
      <xdr:sp macro="" textlink="">
        <xdr:nvSpPr>
          <xdr:cNvPr id="10" name="Rectángulo 9">
            <a:hlinkClick xmlns:r="http://schemas.openxmlformats.org/officeDocument/2006/relationships" r:id="rId3"/>
            <a:extLst>
              <a:ext uri="{FF2B5EF4-FFF2-40B4-BE49-F238E27FC236}">
                <a16:creationId xmlns:a16="http://schemas.microsoft.com/office/drawing/2014/main" id="{27B744E6-D5A1-452D-4BC1-473C119E8AB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43525323-FA48-6908-21AD-867AB47082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214564" y="309562"/>
            <a:ext cx="330994" cy="330994"/>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282530</xdr:colOff>
      <xdr:row>0</xdr:row>
      <xdr:rowOff>345282</xdr:rowOff>
    </xdr:from>
    <xdr:to>
      <xdr:col>18</xdr:col>
      <xdr:colOff>27895</xdr:colOff>
      <xdr:row>1</xdr:row>
      <xdr:rowOff>295626</xdr:rowOff>
    </xdr:to>
    <xdr:pic>
      <xdr:nvPicPr>
        <xdr:cNvPr id="6" name="Imagen 5">
          <a:extLst>
            <a:ext uri="{FF2B5EF4-FFF2-40B4-BE49-F238E27FC236}">
              <a16:creationId xmlns:a16="http://schemas.microsoft.com/office/drawing/2014/main" id="{ED09DF23-A711-4CA9-8FC8-2DC3C208C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64186" y="345282"/>
          <a:ext cx="2205038"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9F16731B-AEEB-4B00-8087-A59D7FB24E82}"/>
            </a:ext>
          </a:extLst>
        </xdr:cNvPr>
        <xdr:cNvGrpSpPr/>
      </xdr:nvGrpSpPr>
      <xdr:grpSpPr>
        <a:xfrm>
          <a:off x="202883" y="295751"/>
          <a:ext cx="2331559" cy="231300"/>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0654EDDB-B2EE-4198-AFDF-17847E926500}"/>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D7943CD1-B8CC-4A04-8E50-F137562EFA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CAE9079E-4D60-4B0F-8D18-C6BB9D569064}"/>
            </a:ext>
          </a:extLst>
        </xdr:cNvPr>
        <xdr:cNvGrpSpPr/>
      </xdr:nvGrpSpPr>
      <xdr:grpSpPr>
        <a:xfrm>
          <a:off x="202883" y="295751"/>
          <a:ext cx="2331559" cy="231300"/>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29C9B937-9CC5-B3BC-3F68-64E513AF2E5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ED56F179-5B96-8F9F-03E0-7B44351829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169203</xdr:rowOff>
    </xdr:to>
    <xdr:pic>
      <xdr:nvPicPr>
        <xdr:cNvPr id="2" name="Imagen 1">
          <a:extLst>
            <a:ext uri="{FF2B5EF4-FFF2-40B4-BE49-F238E27FC236}">
              <a16:creationId xmlns:a16="http://schemas.microsoft.com/office/drawing/2014/main" id="{23BA1DE9-C546-4077-8474-726BC225EE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4676" y="345282"/>
          <a:ext cx="2209800"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3" name="Grupo 2">
          <a:hlinkClick xmlns:r="http://schemas.openxmlformats.org/officeDocument/2006/relationships" r:id="rId2"/>
          <a:extLst>
            <a:ext uri="{FF2B5EF4-FFF2-40B4-BE49-F238E27FC236}">
              <a16:creationId xmlns:a16="http://schemas.microsoft.com/office/drawing/2014/main" id="{144A9091-338A-4090-BA6A-4F8F229C2BB9}"/>
            </a:ext>
          </a:extLst>
        </xdr:cNvPr>
        <xdr:cNvGrpSpPr/>
      </xdr:nvGrpSpPr>
      <xdr:grpSpPr>
        <a:xfrm>
          <a:off x="202883" y="295751"/>
          <a:ext cx="2331559" cy="374175"/>
          <a:chOff x="285752" y="309562"/>
          <a:chExt cx="2345529" cy="377826"/>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77CF8155-B961-A05E-34F2-135DC8710C9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5" name="Gráfico 4" descr="Flecha lineal: vuelta en U horizontal contorno">
            <a:extLst>
              <a:ext uri="{FF2B5EF4-FFF2-40B4-BE49-F238E27FC236}">
                <a16:creationId xmlns:a16="http://schemas.microsoft.com/office/drawing/2014/main" id="{55AAED37-4115-4F6C-F6C3-3FF3E060FA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10" name="Grupo 9">
          <a:hlinkClick xmlns:r="http://schemas.openxmlformats.org/officeDocument/2006/relationships" r:id="rId2"/>
          <a:extLst>
            <a:ext uri="{FF2B5EF4-FFF2-40B4-BE49-F238E27FC236}">
              <a16:creationId xmlns:a16="http://schemas.microsoft.com/office/drawing/2014/main" id="{ABEE00D8-62C3-42E7-9C0F-570422345B04}"/>
            </a:ext>
          </a:extLst>
        </xdr:cNvPr>
        <xdr:cNvGrpSpPr/>
      </xdr:nvGrpSpPr>
      <xdr:grpSpPr>
        <a:xfrm>
          <a:off x="202883" y="295751"/>
          <a:ext cx="2331559" cy="374175"/>
          <a:chOff x="285752" y="309562"/>
          <a:chExt cx="2345529" cy="377826"/>
        </a:xfrm>
      </xdr:grpSpPr>
      <xdr:sp macro="" textlink="">
        <xdr:nvSpPr>
          <xdr:cNvPr id="11" name="Rectángulo 10">
            <a:hlinkClick xmlns:r="http://schemas.openxmlformats.org/officeDocument/2006/relationships" r:id="rId5"/>
            <a:extLst>
              <a:ext uri="{FF2B5EF4-FFF2-40B4-BE49-F238E27FC236}">
                <a16:creationId xmlns:a16="http://schemas.microsoft.com/office/drawing/2014/main" id="{38267E0E-B6D9-768C-C72D-9867C5206333}"/>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2" name="Gráfico 11" descr="Flecha lineal: vuelta en U horizontal contorno">
            <a:extLst>
              <a:ext uri="{FF2B5EF4-FFF2-40B4-BE49-F238E27FC236}">
                <a16:creationId xmlns:a16="http://schemas.microsoft.com/office/drawing/2014/main" id="{2B81B2CC-81CD-AB5C-5B05-38A33F9C1F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169203</xdr:rowOff>
    </xdr:to>
    <xdr:pic>
      <xdr:nvPicPr>
        <xdr:cNvPr id="6" name="Imagen 5">
          <a:extLst>
            <a:ext uri="{FF2B5EF4-FFF2-40B4-BE49-F238E27FC236}">
              <a16:creationId xmlns:a16="http://schemas.microsoft.com/office/drawing/2014/main" id="{79A3413E-5839-42D6-ABBA-7132452D49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1820" y="345282"/>
          <a:ext cx="2211387" cy="450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30163</xdr:colOff>
      <xdr:row>0</xdr:row>
      <xdr:rowOff>297656</xdr:rowOff>
    </xdr:from>
    <xdr:to>
      <xdr:col>1</xdr:col>
      <xdr:colOff>2359817</xdr:colOff>
      <xdr:row>1</xdr:row>
      <xdr:rowOff>34926</xdr:rowOff>
    </xdr:to>
    <xdr:grpSp>
      <xdr:nvGrpSpPr>
        <xdr:cNvPr id="7" name="Grupo 6">
          <a:hlinkClick xmlns:r="http://schemas.openxmlformats.org/officeDocument/2006/relationships" r:id="rId2"/>
          <a:extLst>
            <a:ext uri="{FF2B5EF4-FFF2-40B4-BE49-F238E27FC236}">
              <a16:creationId xmlns:a16="http://schemas.microsoft.com/office/drawing/2014/main" id="{03C9E7B9-EE18-4F61-BA63-61768FFD58E6}"/>
            </a:ext>
          </a:extLst>
        </xdr:cNvPr>
        <xdr:cNvGrpSpPr/>
      </xdr:nvGrpSpPr>
      <xdr:grpSpPr>
        <a:xfrm>
          <a:off x="202883" y="295751"/>
          <a:ext cx="2331559" cy="374175"/>
          <a:chOff x="285752" y="309562"/>
          <a:chExt cx="2345529" cy="377826"/>
        </a:xfrm>
      </xdr:grpSpPr>
      <xdr:sp macro="" textlink="">
        <xdr:nvSpPr>
          <xdr:cNvPr id="8" name="Rectángulo 7">
            <a:hlinkClick xmlns:r="http://schemas.openxmlformats.org/officeDocument/2006/relationships" r:id="rId2"/>
            <a:extLst>
              <a:ext uri="{FF2B5EF4-FFF2-40B4-BE49-F238E27FC236}">
                <a16:creationId xmlns:a16="http://schemas.microsoft.com/office/drawing/2014/main" id="{9E7F7D32-E205-493D-A064-5972F181855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9" name="Gráfico 8" descr="Flecha lineal: vuelta en U horizontal contorno">
            <a:extLst>
              <a:ext uri="{FF2B5EF4-FFF2-40B4-BE49-F238E27FC236}">
                <a16:creationId xmlns:a16="http://schemas.microsoft.com/office/drawing/2014/main" id="{05581D20-9CEA-4548-8019-58A92647AA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twoCellAnchor>
    <xdr:from>
      <xdr:col>1</xdr:col>
      <xdr:colOff>30163</xdr:colOff>
      <xdr:row>0</xdr:row>
      <xdr:rowOff>297656</xdr:rowOff>
    </xdr:from>
    <xdr:to>
      <xdr:col>1</xdr:col>
      <xdr:colOff>2359817</xdr:colOff>
      <xdr:row>1</xdr:row>
      <xdr:rowOff>34926</xdr:rowOff>
    </xdr:to>
    <xdr:grpSp>
      <xdr:nvGrpSpPr>
        <xdr:cNvPr id="5" name="Grupo 4">
          <a:hlinkClick xmlns:r="http://schemas.openxmlformats.org/officeDocument/2006/relationships" r:id="rId2"/>
          <a:extLst>
            <a:ext uri="{FF2B5EF4-FFF2-40B4-BE49-F238E27FC236}">
              <a16:creationId xmlns:a16="http://schemas.microsoft.com/office/drawing/2014/main" id="{8BD61010-F22F-49E9-89A5-562C55B77D83}"/>
            </a:ext>
          </a:extLst>
        </xdr:cNvPr>
        <xdr:cNvGrpSpPr/>
      </xdr:nvGrpSpPr>
      <xdr:grpSpPr>
        <a:xfrm>
          <a:off x="202883" y="295751"/>
          <a:ext cx="2331559" cy="374175"/>
          <a:chOff x="285752" y="309562"/>
          <a:chExt cx="2345529" cy="377826"/>
        </a:xfrm>
      </xdr:grpSpPr>
      <xdr:sp macro="" textlink="">
        <xdr:nvSpPr>
          <xdr:cNvPr id="10" name="Rectángulo 9">
            <a:hlinkClick xmlns:r="http://schemas.openxmlformats.org/officeDocument/2006/relationships" r:id="rId5"/>
            <a:extLst>
              <a:ext uri="{FF2B5EF4-FFF2-40B4-BE49-F238E27FC236}">
                <a16:creationId xmlns:a16="http://schemas.microsoft.com/office/drawing/2014/main" id="{47BC8F7C-20A8-36EA-1DD8-56CC21C58C4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VOLVER AL ÍNDICE</a:t>
            </a:r>
            <a:endParaRPr lang="es-ES" sz="1600" b="1" u="none"/>
          </a:p>
        </xdr:txBody>
      </xdr:sp>
      <xdr:pic>
        <xdr:nvPicPr>
          <xdr:cNvPr id="11" name="Gráfico 10" descr="Flecha lineal: vuelta en U horizontal contorno">
            <a:extLst>
              <a:ext uri="{FF2B5EF4-FFF2-40B4-BE49-F238E27FC236}">
                <a16:creationId xmlns:a16="http://schemas.microsoft.com/office/drawing/2014/main" id="{BB448EED-2B43-CC07-CD14-8E3F368210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 Id="rId5"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 Id="rId2" Type="http://schemas.openxmlformats.org/officeDocument/2006/relationships/drawing" Target="../drawings/drawing18.xml"/>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 Id="rId2" Type="http://schemas.openxmlformats.org/officeDocument/2006/relationships/drawing" Target="../drawings/drawing19.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 Id="rId2" Type="http://schemas.openxmlformats.org/officeDocument/2006/relationships/drawing" Target="../drawings/drawing20.xml"/>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 Id="rId2" Type="http://schemas.openxmlformats.org/officeDocument/2006/relationships/drawing" Target="../drawings/drawing21.xml"/>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 Id="rId2" Type="http://schemas.openxmlformats.org/officeDocument/2006/relationships/drawing" Target="../drawings/drawing22.xml"/>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 Id="rId2" Type="http://schemas.openxmlformats.org/officeDocument/2006/relationships/drawing" Target="../drawings/drawing23.xml"/>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 Id="rId2" Type="http://schemas.openxmlformats.org/officeDocument/2006/relationships/drawing" Target="../drawings/drawing24.xml"/>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 Id="rId2" Type="http://schemas.openxmlformats.org/officeDocument/2006/relationships/drawing" Target="../drawings/drawing25.xml"/>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 Id="rId2" Type="http://schemas.openxmlformats.org/officeDocument/2006/relationships/drawing" Target="../drawings/drawing26.xml"/>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 Id="rId2" Type="http://schemas.openxmlformats.org/officeDocument/2006/relationships/drawing" Target="../drawings/drawing27.xml"/>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 Id="rId2" Type="http://schemas.openxmlformats.org/officeDocument/2006/relationships/drawing" Target="../drawings/drawing28.xml"/>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 Id="rId2" Type="http://schemas.openxmlformats.org/officeDocument/2006/relationships/drawing" Target="../drawings/drawing29.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 Id="rId2" Type="http://schemas.openxmlformats.org/officeDocument/2006/relationships/drawing" Target="../drawings/drawing30.xml"/>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1.bin"/>
  <Relationship Id="rId2" Type="http://schemas.openxmlformats.org/officeDocument/2006/relationships/drawing" Target="../drawings/drawing31.xml"/>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32.bin"/>
  <Relationship Id="rId2" Type="http://schemas.openxmlformats.org/officeDocument/2006/relationships/drawing" Target="../drawings/drawing32.xml"/>
</Relationships>

</file>

<file path=xl/worksheets/_rels/sheet33.xml.rels><?xml version="1.0" encoding="UTF-8"?>

<Relationships xmlns="http://schemas.openxmlformats.org/package/2006/relationships">
  <Relationship Id="rId1" Type="http://schemas.openxmlformats.org/officeDocument/2006/relationships/printerSettings" Target="../printerSettings/printerSettings33.bin"/>
  <Relationship Id="rId2" Type="http://schemas.openxmlformats.org/officeDocument/2006/relationships/drawing" Target="../drawings/drawing33.xml"/>
</Relationships>

</file>

<file path=xl/worksheets/_rels/sheet34.xml.rels><?xml version="1.0" encoding="UTF-8"?>

<Relationships xmlns="http://schemas.openxmlformats.org/package/2006/relationships">
  <Relationship Id="rId1" Type="http://schemas.openxmlformats.org/officeDocument/2006/relationships/printerSettings" Target="../printerSettings/printerSettings34.bin"/>
  <Relationship Id="rId2" Type="http://schemas.openxmlformats.org/officeDocument/2006/relationships/drawing" Target="../drawings/drawing34.xml"/>
</Relationships>

</file>

<file path=xl/worksheets/_rels/sheet35.xml.rels><?xml version="1.0" encoding="UTF-8"?>

<Relationships xmlns="http://schemas.openxmlformats.org/package/2006/relationships">
  <Relationship Id="rId1" Type="http://schemas.openxmlformats.org/officeDocument/2006/relationships/printerSettings" Target="../printerSettings/printerSettings35.bin"/>
  <Relationship Id="rId2" Type="http://schemas.openxmlformats.org/officeDocument/2006/relationships/drawing" Target="../drawings/drawing35.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9AD8"/>
    <pageSetUpPr fitToPage="1"/>
  </sheetPr>
  <dimension ref="B1:Q39"/>
  <sheetViews>
    <sheetView showGridLines="0" tabSelected="1" zoomScale="80" zoomScaleNormal="80" workbookViewId="0"/>
  </sheetViews>
  <sheetFormatPr baseColWidth="10" defaultRowHeight="13.2"/>
  <cols>
    <col min="1" max="1" customWidth="true" style="10" width="3.6640625" collapsed="true"/>
    <col min="2" max="2" customWidth="true" style="10" width="2.33203125" collapsed="true"/>
    <col min="3" max="3" customWidth="true" style="10" width="37.5546875" collapsed="true"/>
    <col min="4" max="4" customWidth="true" style="10" width="8.44140625" collapsed="true"/>
    <col min="5" max="5" customWidth="true" style="10" width="2.33203125" collapsed="true"/>
    <col min="6" max="6" customWidth="true" style="10" width="37.5546875" collapsed="true"/>
    <col min="7" max="7" customWidth="true" style="10" width="8.44140625" collapsed="true"/>
    <col min="8" max="8" customWidth="true" style="10" width="2.33203125" collapsed="true"/>
    <col min="9" max="9" customWidth="true" style="10" width="37.5546875" collapsed="true"/>
    <col min="10" max="10" customWidth="true" style="10" width="8.44140625" collapsed="true"/>
    <col min="11" max="11" customWidth="true" style="10" width="2.33203125" collapsed="true"/>
    <col min="12" max="12" customWidth="true" style="10" width="38.44140625" collapsed="true"/>
    <col min="13" max="13" customWidth="true" style="10" width="8.44140625" collapsed="true"/>
    <col min="14" max="14" customWidth="true" style="10" width="2.33203125" collapsed="true"/>
    <col min="15" max="257" style="10" width="10.88671875" collapsed="true"/>
    <col min="258" max="258" bestFit="true" customWidth="true" style="10" width="26.0" collapsed="true"/>
    <col min="259" max="260" style="10" width="10.88671875" collapsed="true"/>
    <col min="261" max="261" bestFit="true" customWidth="true" style="10" width="28.44140625" collapsed="true"/>
    <col min="262" max="513" style="10" width="10.88671875" collapsed="true"/>
    <col min="514" max="514" bestFit="true" customWidth="true" style="10" width="26.0" collapsed="true"/>
    <col min="515" max="516" style="10" width="10.88671875" collapsed="true"/>
    <col min="517" max="517" bestFit="true" customWidth="true" style="10" width="28.44140625" collapsed="true"/>
    <col min="518" max="769" style="10" width="10.88671875" collapsed="true"/>
    <col min="770" max="770" bestFit="true" customWidth="true" style="10" width="26.0" collapsed="true"/>
    <col min="771" max="772" style="10" width="10.88671875" collapsed="true"/>
    <col min="773" max="773" bestFit="true" customWidth="true" style="10" width="28.44140625" collapsed="true"/>
    <col min="774" max="1025" style="10" width="10.88671875" collapsed="true"/>
    <col min="1026" max="1026" bestFit="true" customWidth="true" style="10" width="26.0" collapsed="true"/>
    <col min="1027" max="1028" style="10" width="10.88671875" collapsed="true"/>
    <col min="1029" max="1029" bestFit="true" customWidth="true" style="10" width="28.44140625" collapsed="true"/>
    <col min="1030" max="1281" style="10" width="10.88671875" collapsed="true"/>
    <col min="1282" max="1282" bestFit="true" customWidth="true" style="10" width="26.0" collapsed="true"/>
    <col min="1283" max="1284" style="10" width="10.88671875" collapsed="true"/>
    <col min="1285" max="1285" bestFit="true" customWidth="true" style="10" width="28.44140625" collapsed="true"/>
    <col min="1286" max="1537" style="10" width="10.88671875" collapsed="true"/>
    <col min="1538" max="1538" bestFit="true" customWidth="true" style="10" width="26.0" collapsed="true"/>
    <col min="1539" max="1540" style="10" width="10.88671875" collapsed="true"/>
    <col min="1541" max="1541" bestFit="true" customWidth="true" style="10" width="28.44140625" collapsed="true"/>
    <col min="1542" max="1793" style="10" width="10.88671875" collapsed="true"/>
    <col min="1794" max="1794" bestFit="true" customWidth="true" style="10" width="26.0" collapsed="true"/>
    <col min="1795" max="1796" style="10" width="10.88671875" collapsed="true"/>
    <col min="1797" max="1797" bestFit="true" customWidth="true" style="10" width="28.44140625" collapsed="true"/>
    <col min="1798" max="2049" style="10" width="10.88671875" collapsed="true"/>
    <col min="2050" max="2050" bestFit="true" customWidth="true" style="10" width="26.0" collapsed="true"/>
    <col min="2051" max="2052" style="10" width="10.88671875" collapsed="true"/>
    <col min="2053" max="2053" bestFit="true" customWidth="true" style="10" width="28.44140625" collapsed="true"/>
    <col min="2054" max="2305" style="10" width="10.88671875" collapsed="true"/>
    <col min="2306" max="2306" bestFit="true" customWidth="true" style="10" width="26.0" collapsed="true"/>
    <col min="2307" max="2308" style="10" width="10.88671875" collapsed="true"/>
    <col min="2309" max="2309" bestFit="true" customWidth="true" style="10" width="28.44140625" collapsed="true"/>
    <col min="2310" max="2561" style="10" width="10.88671875" collapsed="true"/>
    <col min="2562" max="2562" bestFit="true" customWidth="true" style="10" width="26.0" collapsed="true"/>
    <col min="2563" max="2564" style="10" width="10.88671875" collapsed="true"/>
    <col min="2565" max="2565" bestFit="true" customWidth="true" style="10" width="28.44140625" collapsed="true"/>
    <col min="2566" max="2817" style="10" width="10.88671875" collapsed="true"/>
    <col min="2818" max="2818" bestFit="true" customWidth="true" style="10" width="26.0" collapsed="true"/>
    <col min="2819" max="2820" style="10" width="10.88671875" collapsed="true"/>
    <col min="2821" max="2821" bestFit="true" customWidth="true" style="10" width="28.44140625" collapsed="true"/>
    <col min="2822" max="3073" style="10" width="10.88671875" collapsed="true"/>
    <col min="3074" max="3074" bestFit="true" customWidth="true" style="10" width="26.0" collapsed="true"/>
    <col min="3075" max="3076" style="10" width="10.88671875" collapsed="true"/>
    <col min="3077" max="3077" bestFit="true" customWidth="true" style="10" width="28.44140625" collapsed="true"/>
    <col min="3078" max="3329" style="10" width="10.88671875" collapsed="true"/>
    <col min="3330" max="3330" bestFit="true" customWidth="true" style="10" width="26.0" collapsed="true"/>
    <col min="3331" max="3332" style="10" width="10.88671875" collapsed="true"/>
    <col min="3333" max="3333" bestFit="true" customWidth="true" style="10" width="28.44140625" collapsed="true"/>
    <col min="3334" max="3585" style="10" width="10.88671875" collapsed="true"/>
    <col min="3586" max="3586" bestFit="true" customWidth="true" style="10" width="26.0" collapsed="true"/>
    <col min="3587" max="3588" style="10" width="10.88671875" collapsed="true"/>
    <col min="3589" max="3589" bestFit="true" customWidth="true" style="10" width="28.44140625" collapsed="true"/>
    <col min="3590" max="3841" style="10" width="10.88671875" collapsed="true"/>
    <col min="3842" max="3842" bestFit="true" customWidth="true" style="10" width="26.0" collapsed="true"/>
    <col min="3843" max="3844" style="10" width="10.88671875" collapsed="true"/>
    <col min="3845" max="3845" bestFit="true" customWidth="true" style="10" width="28.44140625" collapsed="true"/>
    <col min="3846" max="4097" style="10" width="10.88671875" collapsed="true"/>
    <col min="4098" max="4098" bestFit="true" customWidth="true" style="10" width="26.0" collapsed="true"/>
    <col min="4099" max="4100" style="10" width="10.88671875" collapsed="true"/>
    <col min="4101" max="4101" bestFit="true" customWidth="true" style="10" width="28.44140625" collapsed="true"/>
    <col min="4102" max="4353" style="10" width="10.88671875" collapsed="true"/>
    <col min="4354" max="4354" bestFit="true" customWidth="true" style="10" width="26.0" collapsed="true"/>
    <col min="4355" max="4356" style="10" width="10.88671875" collapsed="true"/>
    <col min="4357" max="4357" bestFit="true" customWidth="true" style="10" width="28.44140625" collapsed="true"/>
    <col min="4358" max="4609" style="10" width="10.88671875" collapsed="true"/>
    <col min="4610" max="4610" bestFit="true" customWidth="true" style="10" width="26.0" collapsed="true"/>
    <col min="4611" max="4612" style="10" width="10.88671875" collapsed="true"/>
    <col min="4613" max="4613" bestFit="true" customWidth="true" style="10" width="28.44140625" collapsed="true"/>
    <col min="4614" max="4865" style="10" width="10.88671875" collapsed="true"/>
    <col min="4866" max="4866" bestFit="true" customWidth="true" style="10" width="26.0" collapsed="true"/>
    <col min="4867" max="4868" style="10" width="10.88671875" collapsed="true"/>
    <col min="4869" max="4869" bestFit="true" customWidth="true" style="10" width="28.44140625" collapsed="true"/>
    <col min="4870" max="5121" style="10" width="10.88671875" collapsed="true"/>
    <col min="5122" max="5122" bestFit="true" customWidth="true" style="10" width="26.0" collapsed="true"/>
    <col min="5123" max="5124" style="10" width="10.88671875" collapsed="true"/>
    <col min="5125" max="5125" bestFit="true" customWidth="true" style="10" width="28.44140625" collapsed="true"/>
    <col min="5126" max="5377" style="10" width="10.88671875" collapsed="true"/>
    <col min="5378" max="5378" bestFit="true" customWidth="true" style="10" width="26.0" collapsed="true"/>
    <col min="5379" max="5380" style="10" width="10.88671875" collapsed="true"/>
    <col min="5381" max="5381" bestFit="true" customWidth="true" style="10" width="28.44140625" collapsed="true"/>
    <col min="5382" max="5633" style="10" width="10.88671875" collapsed="true"/>
    <col min="5634" max="5634" bestFit="true" customWidth="true" style="10" width="26.0" collapsed="true"/>
    <col min="5635" max="5636" style="10" width="10.88671875" collapsed="true"/>
    <col min="5637" max="5637" bestFit="true" customWidth="true" style="10" width="28.44140625" collapsed="true"/>
    <col min="5638" max="5889" style="10" width="10.88671875" collapsed="true"/>
    <col min="5890" max="5890" bestFit="true" customWidth="true" style="10" width="26.0" collapsed="true"/>
    <col min="5891" max="5892" style="10" width="10.88671875" collapsed="true"/>
    <col min="5893" max="5893" bestFit="true" customWidth="true" style="10" width="28.44140625" collapsed="true"/>
    <col min="5894" max="6145" style="10" width="10.88671875" collapsed="true"/>
    <col min="6146" max="6146" bestFit="true" customWidth="true" style="10" width="26.0" collapsed="true"/>
    <col min="6147" max="6148" style="10" width="10.88671875" collapsed="true"/>
    <col min="6149" max="6149" bestFit="true" customWidth="true" style="10" width="28.44140625" collapsed="true"/>
    <col min="6150" max="6401" style="10" width="10.88671875" collapsed="true"/>
    <col min="6402" max="6402" bestFit="true" customWidth="true" style="10" width="26.0" collapsed="true"/>
    <col min="6403" max="6404" style="10" width="10.88671875" collapsed="true"/>
    <col min="6405" max="6405" bestFit="true" customWidth="true" style="10" width="28.44140625" collapsed="true"/>
    <col min="6406" max="6657" style="10" width="10.88671875" collapsed="true"/>
    <col min="6658" max="6658" bestFit="true" customWidth="true" style="10" width="26.0" collapsed="true"/>
    <col min="6659" max="6660" style="10" width="10.88671875" collapsed="true"/>
    <col min="6661" max="6661" bestFit="true" customWidth="true" style="10" width="28.44140625" collapsed="true"/>
    <col min="6662" max="6913" style="10" width="10.88671875" collapsed="true"/>
    <col min="6914" max="6914" bestFit="true" customWidth="true" style="10" width="26.0" collapsed="true"/>
    <col min="6915" max="6916" style="10" width="10.88671875" collapsed="true"/>
    <col min="6917" max="6917" bestFit="true" customWidth="true" style="10" width="28.44140625" collapsed="true"/>
    <col min="6918" max="7169" style="10" width="10.88671875" collapsed="true"/>
    <col min="7170" max="7170" bestFit="true" customWidth="true" style="10" width="26.0" collapsed="true"/>
    <col min="7171" max="7172" style="10" width="10.88671875" collapsed="true"/>
    <col min="7173" max="7173" bestFit="true" customWidth="true" style="10" width="28.44140625" collapsed="true"/>
    <col min="7174" max="7425" style="10" width="10.88671875" collapsed="true"/>
    <col min="7426" max="7426" bestFit="true" customWidth="true" style="10" width="26.0" collapsed="true"/>
    <col min="7427" max="7428" style="10" width="10.88671875" collapsed="true"/>
    <col min="7429" max="7429" bestFit="true" customWidth="true" style="10" width="28.44140625" collapsed="true"/>
    <col min="7430" max="7681" style="10" width="10.88671875" collapsed="true"/>
    <col min="7682" max="7682" bestFit="true" customWidth="true" style="10" width="26.0" collapsed="true"/>
    <col min="7683" max="7684" style="10" width="10.88671875" collapsed="true"/>
    <col min="7685" max="7685" bestFit="true" customWidth="true" style="10" width="28.44140625" collapsed="true"/>
    <col min="7686" max="7937" style="10" width="10.88671875" collapsed="true"/>
    <col min="7938" max="7938" bestFit="true" customWidth="true" style="10" width="26.0" collapsed="true"/>
    <col min="7939" max="7940" style="10" width="10.88671875" collapsed="true"/>
    <col min="7941" max="7941" bestFit="true" customWidth="true" style="10" width="28.44140625" collapsed="true"/>
    <col min="7942" max="8193" style="10" width="10.88671875" collapsed="true"/>
    <col min="8194" max="8194" bestFit="true" customWidth="true" style="10" width="26.0" collapsed="true"/>
    <col min="8195" max="8196" style="10" width="10.88671875" collapsed="true"/>
    <col min="8197" max="8197" bestFit="true" customWidth="true" style="10" width="28.44140625" collapsed="true"/>
    <col min="8198" max="8449" style="10" width="10.88671875" collapsed="true"/>
    <col min="8450" max="8450" bestFit="true" customWidth="true" style="10" width="26.0" collapsed="true"/>
    <col min="8451" max="8452" style="10" width="10.88671875" collapsed="true"/>
    <col min="8453" max="8453" bestFit="true" customWidth="true" style="10" width="28.44140625" collapsed="true"/>
    <col min="8454" max="8705" style="10" width="10.88671875" collapsed="true"/>
    <col min="8706" max="8706" bestFit="true" customWidth="true" style="10" width="26.0" collapsed="true"/>
    <col min="8707" max="8708" style="10" width="10.88671875" collapsed="true"/>
    <col min="8709" max="8709" bestFit="true" customWidth="true" style="10" width="28.44140625" collapsed="true"/>
    <col min="8710" max="8961" style="10" width="10.88671875" collapsed="true"/>
    <col min="8962" max="8962" bestFit="true" customWidth="true" style="10" width="26.0" collapsed="true"/>
    <col min="8963" max="8964" style="10" width="10.88671875" collapsed="true"/>
    <col min="8965" max="8965" bestFit="true" customWidth="true" style="10" width="28.44140625" collapsed="true"/>
    <col min="8966" max="9217" style="10" width="10.88671875" collapsed="true"/>
    <col min="9218" max="9218" bestFit="true" customWidth="true" style="10" width="26.0" collapsed="true"/>
    <col min="9219" max="9220" style="10" width="10.88671875" collapsed="true"/>
    <col min="9221" max="9221" bestFit="true" customWidth="true" style="10" width="28.44140625" collapsed="true"/>
    <col min="9222" max="9473" style="10" width="10.88671875" collapsed="true"/>
    <col min="9474" max="9474" bestFit="true" customWidth="true" style="10" width="26.0" collapsed="true"/>
    <col min="9475" max="9476" style="10" width="10.88671875" collapsed="true"/>
    <col min="9477" max="9477" bestFit="true" customWidth="true" style="10" width="28.44140625" collapsed="true"/>
    <col min="9478" max="9729" style="10" width="10.88671875" collapsed="true"/>
    <col min="9730" max="9730" bestFit="true" customWidth="true" style="10" width="26.0" collapsed="true"/>
    <col min="9731" max="9732" style="10" width="10.88671875" collapsed="true"/>
    <col min="9733" max="9733" bestFit="true" customWidth="true" style="10" width="28.44140625" collapsed="true"/>
    <col min="9734" max="9985" style="10" width="10.88671875" collapsed="true"/>
    <col min="9986" max="9986" bestFit="true" customWidth="true" style="10" width="26.0" collapsed="true"/>
    <col min="9987" max="9988" style="10" width="10.88671875" collapsed="true"/>
    <col min="9989" max="9989" bestFit="true" customWidth="true" style="10" width="28.44140625" collapsed="true"/>
    <col min="9990" max="10241" style="10" width="10.88671875" collapsed="true"/>
    <col min="10242" max="10242" bestFit="true" customWidth="true" style="10" width="26.0" collapsed="true"/>
    <col min="10243" max="10244" style="10" width="10.88671875" collapsed="true"/>
    <col min="10245" max="10245" bestFit="true" customWidth="true" style="10" width="28.44140625" collapsed="true"/>
    <col min="10246" max="10497" style="10" width="10.88671875" collapsed="true"/>
    <col min="10498" max="10498" bestFit="true" customWidth="true" style="10" width="26.0" collapsed="true"/>
    <col min="10499" max="10500" style="10" width="10.88671875" collapsed="true"/>
    <col min="10501" max="10501" bestFit="true" customWidth="true" style="10" width="28.44140625" collapsed="true"/>
    <col min="10502" max="10753" style="10" width="10.88671875" collapsed="true"/>
    <col min="10754" max="10754" bestFit="true" customWidth="true" style="10" width="26.0" collapsed="true"/>
    <col min="10755" max="10756" style="10" width="10.88671875" collapsed="true"/>
    <col min="10757" max="10757" bestFit="true" customWidth="true" style="10" width="28.44140625" collapsed="true"/>
    <col min="10758" max="11009" style="10" width="10.88671875" collapsed="true"/>
    <col min="11010" max="11010" bestFit="true" customWidth="true" style="10" width="26.0" collapsed="true"/>
    <col min="11011" max="11012" style="10" width="10.88671875" collapsed="true"/>
    <col min="11013" max="11013" bestFit="true" customWidth="true" style="10" width="28.44140625" collapsed="true"/>
    <col min="11014" max="11265" style="10" width="10.88671875" collapsed="true"/>
    <col min="11266" max="11266" bestFit="true" customWidth="true" style="10" width="26.0" collapsed="true"/>
    <col min="11267" max="11268" style="10" width="10.88671875" collapsed="true"/>
    <col min="11269" max="11269" bestFit="true" customWidth="true" style="10" width="28.44140625" collapsed="true"/>
    <col min="11270" max="11521" style="10" width="10.88671875" collapsed="true"/>
    <col min="11522" max="11522" bestFit="true" customWidth="true" style="10" width="26.0" collapsed="true"/>
    <col min="11523" max="11524" style="10" width="10.88671875" collapsed="true"/>
    <col min="11525" max="11525" bestFit="true" customWidth="true" style="10" width="28.44140625" collapsed="true"/>
    <col min="11526" max="11777" style="10" width="10.88671875" collapsed="true"/>
    <col min="11778" max="11778" bestFit="true" customWidth="true" style="10" width="26.0" collapsed="true"/>
    <col min="11779" max="11780" style="10" width="10.88671875" collapsed="true"/>
    <col min="11781" max="11781" bestFit="true" customWidth="true" style="10" width="28.44140625" collapsed="true"/>
    <col min="11782" max="12033" style="10" width="10.88671875" collapsed="true"/>
    <col min="12034" max="12034" bestFit="true" customWidth="true" style="10" width="26.0" collapsed="true"/>
    <col min="12035" max="12036" style="10" width="10.88671875" collapsed="true"/>
    <col min="12037" max="12037" bestFit="true" customWidth="true" style="10" width="28.44140625" collapsed="true"/>
    <col min="12038" max="12289" style="10" width="10.88671875" collapsed="true"/>
    <col min="12290" max="12290" bestFit="true" customWidth="true" style="10" width="26.0" collapsed="true"/>
    <col min="12291" max="12292" style="10" width="10.88671875" collapsed="true"/>
    <col min="12293" max="12293" bestFit="true" customWidth="true" style="10" width="28.44140625" collapsed="true"/>
    <col min="12294" max="12545" style="10" width="10.88671875" collapsed="true"/>
    <col min="12546" max="12546" bestFit="true" customWidth="true" style="10" width="26.0" collapsed="true"/>
    <col min="12547" max="12548" style="10" width="10.88671875" collapsed="true"/>
    <col min="12549" max="12549" bestFit="true" customWidth="true" style="10" width="28.44140625" collapsed="true"/>
    <col min="12550" max="12801" style="10" width="10.88671875" collapsed="true"/>
    <col min="12802" max="12802" bestFit="true" customWidth="true" style="10" width="26.0" collapsed="true"/>
    <col min="12803" max="12804" style="10" width="10.88671875" collapsed="true"/>
    <col min="12805" max="12805" bestFit="true" customWidth="true" style="10" width="28.44140625" collapsed="true"/>
    <col min="12806" max="13057" style="10" width="10.88671875" collapsed="true"/>
    <col min="13058" max="13058" bestFit="true" customWidth="true" style="10" width="26.0" collapsed="true"/>
    <col min="13059" max="13060" style="10" width="10.88671875" collapsed="true"/>
    <col min="13061" max="13061" bestFit="true" customWidth="true" style="10" width="28.44140625" collapsed="true"/>
    <col min="13062" max="13313" style="10" width="10.88671875" collapsed="true"/>
    <col min="13314" max="13314" bestFit="true" customWidth="true" style="10" width="26.0" collapsed="true"/>
    <col min="13315" max="13316" style="10" width="10.88671875" collapsed="true"/>
    <col min="13317" max="13317" bestFit="true" customWidth="true" style="10" width="28.44140625" collapsed="true"/>
    <col min="13318" max="13569" style="10" width="10.88671875" collapsed="true"/>
    <col min="13570" max="13570" bestFit="true" customWidth="true" style="10" width="26.0" collapsed="true"/>
    <col min="13571" max="13572" style="10" width="10.88671875" collapsed="true"/>
    <col min="13573" max="13573" bestFit="true" customWidth="true" style="10" width="28.44140625" collapsed="true"/>
    <col min="13574" max="13825" style="10" width="10.88671875" collapsed="true"/>
    <col min="13826" max="13826" bestFit="true" customWidth="true" style="10" width="26.0" collapsed="true"/>
    <col min="13827" max="13828" style="10" width="10.88671875" collapsed="true"/>
    <col min="13829" max="13829" bestFit="true" customWidth="true" style="10" width="28.44140625" collapsed="true"/>
    <col min="13830" max="14081" style="10" width="10.88671875" collapsed="true"/>
    <col min="14082" max="14082" bestFit="true" customWidth="true" style="10" width="26.0" collapsed="true"/>
    <col min="14083" max="14084" style="10" width="10.88671875" collapsed="true"/>
    <col min="14085" max="14085" bestFit="true" customWidth="true" style="10" width="28.44140625" collapsed="true"/>
    <col min="14086" max="14337" style="10" width="10.88671875" collapsed="true"/>
    <col min="14338" max="14338" bestFit="true" customWidth="true" style="10" width="26.0" collapsed="true"/>
    <col min="14339" max="14340" style="10" width="10.88671875" collapsed="true"/>
    <col min="14341" max="14341" bestFit="true" customWidth="true" style="10" width="28.44140625" collapsed="true"/>
    <col min="14342" max="14593" style="10" width="10.88671875" collapsed="true"/>
    <col min="14594" max="14594" bestFit="true" customWidth="true" style="10" width="26.0" collapsed="true"/>
    <col min="14595" max="14596" style="10" width="10.88671875" collapsed="true"/>
    <col min="14597" max="14597" bestFit="true" customWidth="true" style="10" width="28.44140625" collapsed="true"/>
    <col min="14598" max="14849" style="10" width="10.88671875" collapsed="true"/>
    <col min="14850" max="14850" bestFit="true" customWidth="true" style="10" width="26.0" collapsed="true"/>
    <col min="14851" max="14852" style="10" width="10.88671875" collapsed="true"/>
    <col min="14853" max="14853" bestFit="true" customWidth="true" style="10" width="28.44140625" collapsed="true"/>
    <col min="14854" max="15105" style="10" width="10.88671875" collapsed="true"/>
    <col min="15106" max="15106" bestFit="true" customWidth="true" style="10" width="26.0" collapsed="true"/>
    <col min="15107" max="15108" style="10" width="10.88671875" collapsed="true"/>
    <col min="15109" max="15109" bestFit="true" customWidth="true" style="10" width="28.44140625" collapsed="true"/>
    <col min="15110" max="15361" style="10" width="10.88671875" collapsed="true"/>
    <col min="15362" max="15362" bestFit="true" customWidth="true" style="10" width="26.0" collapsed="true"/>
    <col min="15363" max="15364" style="10" width="10.88671875" collapsed="true"/>
    <col min="15365" max="15365" bestFit="true" customWidth="true" style="10" width="28.44140625" collapsed="true"/>
    <col min="15366" max="15617" style="10" width="10.88671875" collapsed="true"/>
    <col min="15618" max="15618" bestFit="true" customWidth="true" style="10" width="26.0" collapsed="true"/>
    <col min="15619" max="15620" style="10" width="10.88671875" collapsed="true"/>
    <col min="15621" max="15621" bestFit="true" customWidth="true" style="10" width="28.44140625" collapsed="true"/>
    <col min="15622" max="15873" style="10" width="10.88671875" collapsed="true"/>
    <col min="15874" max="15874" bestFit="true" customWidth="true" style="10" width="26.0" collapsed="true"/>
    <col min="15875" max="15876" style="10" width="10.88671875" collapsed="true"/>
    <col min="15877" max="15877" bestFit="true" customWidth="true" style="10" width="28.44140625" collapsed="true"/>
    <col min="15878" max="16129" style="10" width="10.88671875" collapsed="true"/>
    <col min="16130" max="16130" bestFit="true" customWidth="true" style="10" width="26.0" collapsed="true"/>
    <col min="16131" max="16132" style="10" width="10.88671875" collapsed="true"/>
    <col min="16133" max="16133" bestFit="true" customWidth="true" style="10" width="28.44140625" collapsed="true"/>
    <col min="16134" max="16381" style="10" width="10.88671875" collapsed="true"/>
    <col min="16382" max="16384" customWidth="true" style="10" width="10.6640625" collapsed="true"/>
  </cols>
  <sheetData>
    <row r="1" spans="2:14" ht="13.8" thickBot="1"/>
    <row r="2" spans="2:14">
      <c r="B2" s="413"/>
      <c r="C2" s="414"/>
      <c r="D2" s="414"/>
      <c r="E2" s="414"/>
      <c r="F2" s="414"/>
      <c r="G2" s="414"/>
      <c r="H2" s="414"/>
      <c r="I2" s="414"/>
      <c r="J2" s="414"/>
      <c r="K2" s="414"/>
      <c r="L2" s="414"/>
      <c r="M2" s="414"/>
      <c r="N2" s="415"/>
    </row>
    <row r="3" spans="2:14" s="46" customFormat="1" ht="31.2">
      <c r="B3" s="101"/>
      <c r="C3" s="416" t="s">
        <v>378</v>
      </c>
      <c r="D3" s="416"/>
      <c r="N3" s="102"/>
    </row>
    <row r="4" spans="2:14" s="97" customFormat="1" ht="23.4">
      <c r="B4" s="103"/>
      <c r="C4" s="417" t="s">
        <v>513</v>
      </c>
      <c r="D4" s="417"/>
      <c r="N4" s="104"/>
    </row>
    <row r="5" spans="2:14" ht="15.6">
      <c r="B5" s="418"/>
      <c r="C5" s="419" t="s">
        <v>23</v>
      </c>
      <c r="D5" s="420"/>
      <c r="N5" s="421"/>
    </row>
    <row r="6" spans="2:14">
      <c r="B6" s="418"/>
      <c r="C6" s="422" t="s">
        <v>9</v>
      </c>
      <c r="D6" s="422"/>
      <c r="N6" s="421"/>
    </row>
    <row r="7" spans="2:14">
      <c r="B7" s="418"/>
      <c r="C7" s="423" t="s">
        <v>21</v>
      </c>
      <c r="D7" s="423"/>
      <c r="N7" s="421"/>
    </row>
    <row r="8" spans="2:14">
      <c r="B8" s="418"/>
      <c r="C8" s="424"/>
      <c r="D8" s="424"/>
      <c r="N8" s="421"/>
    </row>
    <row r="9" spans="2:14" ht="41.25" customHeight="1">
      <c r="B9" s="105"/>
      <c r="C9" s="425" t="s">
        <v>25</v>
      </c>
      <c r="D9" s="426"/>
      <c r="E9" s="427"/>
      <c r="F9" s="428" t="s">
        <v>22</v>
      </c>
      <c r="G9" s="426"/>
      <c r="H9" s="427"/>
      <c r="I9" s="428" t="s">
        <v>30</v>
      </c>
      <c r="J9" s="429"/>
      <c r="K9" s="427"/>
      <c r="L9" s="428" t="s">
        <v>31</v>
      </c>
      <c r="M9" s="429"/>
      <c r="N9" s="126"/>
    </row>
    <row r="10" spans="2:14" ht="17.399999999999999">
      <c r="B10" s="106"/>
      <c r="C10" s="430"/>
      <c r="D10" s="430"/>
      <c r="E10" s="430"/>
      <c r="F10" s="430"/>
      <c r="G10" s="430"/>
      <c r="H10" s="430"/>
      <c r="I10" s="430"/>
      <c r="J10" s="430"/>
      <c r="K10" s="430"/>
      <c r="L10" s="431"/>
      <c r="M10" s="431"/>
      <c r="N10" s="127"/>
    </row>
    <row r="11" spans="2:14" ht="19.8">
      <c r="B11" s="106"/>
      <c r="C11" s="115" t="s">
        <v>28</v>
      </c>
      <c r="D11" s="107"/>
      <c r="E11" s="432"/>
      <c r="F11" s="115" t="s">
        <v>65</v>
      </c>
      <c r="G11" s="115"/>
      <c r="H11" s="432"/>
      <c r="I11" s="115" t="s">
        <v>34</v>
      </c>
      <c r="J11" s="107"/>
      <c r="K11" s="432"/>
      <c r="L11" s="115" t="s">
        <v>404</v>
      </c>
      <c r="M11" s="114"/>
      <c r="N11" s="128"/>
    </row>
    <row r="12" spans="2:14" ht="19.8">
      <c r="B12" s="106"/>
      <c r="E12" s="432"/>
      <c r="F12" s="115" t="s">
        <v>29</v>
      </c>
      <c r="G12" s="115"/>
      <c r="H12" s="432"/>
      <c r="I12" s="115" t="s">
        <v>33</v>
      </c>
      <c r="J12" s="107"/>
      <c r="K12" s="432"/>
      <c r="L12" s="115" t="s">
        <v>405</v>
      </c>
      <c r="M12" s="114"/>
      <c r="N12" s="128"/>
    </row>
    <row r="13" spans="2:14" ht="19.8">
      <c r="B13" s="106"/>
      <c r="E13" s="432"/>
      <c r="F13" s="115" t="s">
        <v>401</v>
      </c>
      <c r="G13" s="115"/>
      <c r="H13" s="432"/>
      <c r="I13" s="115" t="s">
        <v>308</v>
      </c>
      <c r="J13" s="107"/>
      <c r="K13" s="432"/>
      <c r="L13" s="115" t="s">
        <v>35</v>
      </c>
      <c r="M13" s="114"/>
      <c r="N13" s="128"/>
    </row>
    <row r="14" spans="2:14" ht="19.8">
      <c r="B14" s="106"/>
      <c r="E14" s="432"/>
      <c r="F14" s="115" t="s">
        <v>381</v>
      </c>
      <c r="G14" s="115"/>
      <c r="H14" s="432"/>
      <c r="I14" s="115" t="s">
        <v>309</v>
      </c>
      <c r="J14" s="107"/>
      <c r="K14" s="432"/>
      <c r="L14" s="115" t="s">
        <v>399</v>
      </c>
      <c r="M14" s="114"/>
      <c r="N14" s="128"/>
    </row>
    <row r="15" spans="2:14" ht="19.8">
      <c r="B15" s="106"/>
      <c r="C15" s="432"/>
      <c r="D15" s="432"/>
      <c r="E15" s="432"/>
      <c r="F15" s="115" t="s">
        <v>382</v>
      </c>
      <c r="G15" s="115"/>
      <c r="H15" s="432"/>
      <c r="I15" s="115" t="s">
        <v>310</v>
      </c>
      <c r="J15" s="107"/>
      <c r="K15" s="432"/>
      <c r="L15" s="115" t="s">
        <v>402</v>
      </c>
      <c r="M15" s="114"/>
      <c r="N15" s="128"/>
    </row>
    <row r="16" spans="2:14" ht="19.8">
      <c r="B16" s="106"/>
      <c r="C16" s="432"/>
      <c r="D16" s="432"/>
      <c r="E16" s="432"/>
      <c r="F16" s="115" t="s">
        <v>370</v>
      </c>
      <c r="G16" s="115"/>
      <c r="H16" s="432"/>
      <c r="I16" s="115" t="s">
        <v>311</v>
      </c>
      <c r="J16" s="107"/>
      <c r="K16" s="432"/>
      <c r="L16" s="115" t="s">
        <v>32</v>
      </c>
      <c r="M16" s="114"/>
      <c r="N16" s="128"/>
    </row>
    <row r="17" spans="2:17" ht="19.8">
      <c r="B17" s="106"/>
      <c r="C17" s="432"/>
      <c r="D17" s="432"/>
      <c r="E17" s="432"/>
      <c r="F17" s="115" t="s">
        <v>371</v>
      </c>
      <c r="G17" s="115"/>
      <c r="H17" s="432"/>
      <c r="I17" s="115" t="s">
        <v>470</v>
      </c>
      <c r="J17" s="107"/>
      <c r="K17" s="432"/>
      <c r="L17" s="115" t="s">
        <v>403</v>
      </c>
      <c r="M17" s="114"/>
      <c r="N17" s="128"/>
    </row>
    <row r="18" spans="2:17" ht="19.8">
      <c r="B18" s="106"/>
      <c r="C18" s="432"/>
      <c r="D18" s="432"/>
      <c r="E18" s="432"/>
      <c r="F18" s="115" t="s">
        <v>383</v>
      </c>
      <c r="G18" s="115"/>
      <c r="H18" s="432"/>
      <c r="I18" s="115" t="s">
        <v>471</v>
      </c>
      <c r="J18" s="107"/>
      <c r="K18" s="432"/>
      <c r="L18" s="115" t="s">
        <v>36</v>
      </c>
      <c r="M18" s="114"/>
      <c r="N18" s="128"/>
    </row>
    <row r="19" spans="2:17" ht="19.8">
      <c r="B19" s="106"/>
      <c r="C19" s="432"/>
      <c r="D19" s="432"/>
      <c r="E19" s="432"/>
      <c r="F19" s="115" t="s">
        <v>398</v>
      </c>
      <c r="G19" s="115"/>
      <c r="H19" s="432"/>
      <c r="I19" s="433"/>
      <c r="J19" s="107"/>
      <c r="K19" s="432"/>
      <c r="L19" s="115"/>
      <c r="M19" s="114"/>
      <c r="N19" s="128"/>
    </row>
    <row r="20" spans="2:17" ht="19.8">
      <c r="B20" s="106"/>
      <c r="C20" s="432"/>
      <c r="D20" s="432"/>
      <c r="E20" s="432"/>
      <c r="F20" s="115" t="s">
        <v>400</v>
      </c>
      <c r="G20" s="115"/>
      <c r="H20" s="432"/>
      <c r="I20" s="433"/>
      <c r="J20" s="432"/>
      <c r="K20" s="432"/>
      <c r="L20" s="433"/>
      <c r="M20" s="433"/>
      <c r="N20" s="128"/>
    </row>
    <row r="21" spans="2:17" ht="19.8">
      <c r="B21" s="106"/>
      <c r="C21" s="432"/>
      <c r="D21" s="432"/>
      <c r="E21" s="432"/>
      <c r="F21" s="115" t="s">
        <v>372</v>
      </c>
      <c r="G21" s="115"/>
      <c r="H21" s="432"/>
      <c r="J21" s="432"/>
      <c r="K21" s="432"/>
      <c r="L21" s="433"/>
      <c r="M21" s="433"/>
      <c r="N21" s="128"/>
    </row>
    <row r="22" spans="2:17" ht="19.8">
      <c r="B22" s="106"/>
      <c r="C22" s="432"/>
      <c r="D22" s="432"/>
      <c r="E22" s="432"/>
      <c r="F22" s="115" t="s">
        <v>373</v>
      </c>
      <c r="G22" s="115"/>
      <c r="H22" s="432"/>
      <c r="I22" s="432"/>
      <c r="J22" s="432"/>
      <c r="K22" s="432"/>
      <c r="L22" s="433"/>
      <c r="M22" s="433"/>
      <c r="N22" s="128"/>
    </row>
    <row r="23" spans="2:17" ht="19.8">
      <c r="B23" s="106"/>
      <c r="C23" s="432"/>
      <c r="D23" s="432"/>
      <c r="E23" s="432"/>
      <c r="F23" s="115" t="s">
        <v>374</v>
      </c>
      <c r="G23" s="115"/>
      <c r="H23" s="432"/>
      <c r="I23" s="432"/>
      <c r="J23" s="432"/>
      <c r="K23" s="432"/>
      <c r="L23" s="433"/>
      <c r="M23" s="433"/>
      <c r="N23" s="128"/>
      <c r="P23" s="123"/>
      <c r="Q23" s="98"/>
    </row>
    <row r="24" spans="2:17" ht="19.8">
      <c r="B24" s="106"/>
      <c r="C24" s="432"/>
      <c r="D24" s="432"/>
      <c r="E24" s="432"/>
      <c r="F24" s="115" t="s">
        <v>375</v>
      </c>
      <c r="G24" s="115"/>
      <c r="H24" s="432"/>
      <c r="I24" s="432"/>
      <c r="J24" s="432"/>
      <c r="K24" s="432"/>
      <c r="L24" s="432"/>
      <c r="M24" s="432"/>
      <c r="N24" s="129"/>
      <c r="Q24" s="434"/>
    </row>
    <row r="25" spans="2:17" ht="19.8">
      <c r="B25" s="106"/>
      <c r="C25" s="432"/>
      <c r="D25" s="432"/>
      <c r="E25" s="432"/>
      <c r="F25" s="115" t="s">
        <v>376</v>
      </c>
      <c r="G25" s="115"/>
      <c r="H25" s="432"/>
      <c r="I25" s="432"/>
      <c r="J25" s="432"/>
      <c r="K25" s="432"/>
      <c r="L25" s="432"/>
      <c r="M25" s="432"/>
      <c r="N25" s="129"/>
      <c r="Q25" s="99"/>
    </row>
    <row r="26" spans="2:17" ht="24" thickBot="1">
      <c r="B26" s="108"/>
      <c r="C26" s="109"/>
      <c r="D26" s="109"/>
      <c r="E26" s="109"/>
      <c r="F26" s="325"/>
      <c r="G26" s="109"/>
      <c r="H26" s="109"/>
      <c r="I26" s="109"/>
      <c r="J26" s="109"/>
      <c r="K26" s="109"/>
      <c r="L26" s="109"/>
      <c r="M26" s="109"/>
      <c r="N26" s="130"/>
    </row>
    <row r="27" spans="2:17" ht="12.75" customHeight="1">
      <c r="B27" s="100"/>
      <c r="C27" s="435"/>
      <c r="D27" s="435"/>
      <c r="E27" s="435"/>
      <c r="F27" s="436"/>
      <c r="G27" s="435"/>
      <c r="H27" s="435"/>
      <c r="I27" s="435"/>
      <c r="J27" s="435"/>
      <c r="K27" s="435"/>
      <c r="L27" s="435"/>
      <c r="M27" s="435"/>
      <c r="N27" s="437"/>
    </row>
    <row r="28" spans="2:17" ht="23.4">
      <c r="B28" s="110"/>
      <c r="C28" s="438"/>
      <c r="D28" s="111"/>
      <c r="E28" s="111"/>
      <c r="F28" s="326"/>
      <c r="G28" s="111"/>
      <c r="H28" s="111"/>
      <c r="I28" s="111"/>
      <c r="J28" s="111"/>
      <c r="K28" s="111"/>
      <c r="L28" s="112"/>
      <c r="M28" s="111"/>
      <c r="N28" s="111"/>
    </row>
    <row r="29" spans="2:17" ht="15">
      <c r="B29" s="110"/>
      <c r="C29" s="111"/>
      <c r="D29" s="111"/>
      <c r="E29" s="111"/>
      <c r="F29" s="111"/>
      <c r="G29" s="111"/>
      <c r="H29" s="111"/>
      <c r="I29" s="111"/>
      <c r="J29" s="111"/>
      <c r="K29" s="111"/>
      <c r="L29" s="112"/>
      <c r="M29" s="111"/>
      <c r="N29" s="111"/>
    </row>
    <row r="30" spans="2:17" ht="18">
      <c r="B30" s="110"/>
      <c r="C30" s="113" t="s">
        <v>38</v>
      </c>
      <c r="D30" s="438"/>
      <c r="E30" s="438"/>
      <c r="F30" s="438"/>
      <c r="G30" s="438"/>
      <c r="H30" s="438"/>
      <c r="I30" s="438"/>
      <c r="J30" s="438"/>
      <c r="K30" s="438"/>
      <c r="L30" s="113" t="s">
        <v>37</v>
      </c>
      <c r="M30" s="438"/>
      <c r="N30" s="438"/>
    </row>
    <row r="31" spans="2:17">
      <c r="B31" s="110"/>
      <c r="C31" s="438"/>
      <c r="D31" s="438"/>
      <c r="E31" s="438"/>
      <c r="F31" s="438"/>
      <c r="G31" s="438"/>
      <c r="H31" s="438"/>
      <c r="I31" s="438"/>
      <c r="J31" s="438"/>
      <c r="K31" s="438"/>
      <c r="L31" s="110"/>
      <c r="M31" s="438"/>
      <c r="N31" s="438"/>
    </row>
    <row r="32" spans="2:17">
      <c r="B32" s="110"/>
      <c r="C32" s="438"/>
      <c r="D32" s="438"/>
      <c r="E32" s="438"/>
      <c r="F32" s="438"/>
      <c r="G32" s="438"/>
      <c r="H32" s="438"/>
      <c r="I32" s="438"/>
      <c r="J32" s="438"/>
      <c r="K32" s="438"/>
      <c r="L32" s="110"/>
      <c r="M32" s="438"/>
      <c r="N32" s="438"/>
    </row>
    <row r="33" spans="2:14">
      <c r="B33" s="110"/>
      <c r="C33" s="438"/>
      <c r="D33" s="438"/>
      <c r="E33" s="438"/>
      <c r="F33" s="438"/>
      <c r="G33" s="438"/>
      <c r="H33" s="438"/>
      <c r="I33" s="438"/>
      <c r="J33" s="438"/>
      <c r="K33" s="438"/>
      <c r="L33" s="110"/>
      <c r="M33" s="438"/>
      <c r="N33" s="438"/>
    </row>
    <row r="34" spans="2:14">
      <c r="B34" s="100"/>
      <c r="N34" s="100"/>
    </row>
    <row r="35" spans="2:14">
      <c r="B35" s="100"/>
      <c r="N35" s="100"/>
    </row>
    <row r="36" spans="2:14">
      <c r="B36" s="100"/>
      <c r="N36" s="100"/>
    </row>
    <row r="37" spans="2:14">
      <c r="B37" s="100"/>
      <c r="N37" s="100"/>
    </row>
    <row r="38" spans="2:14">
      <c r="B38" s="100"/>
      <c r="N38" s="100"/>
    </row>
    <row r="39" spans="2:14">
      <c r="B39" s="100"/>
      <c r="N39" s="100"/>
    </row>
  </sheetData>
  <hyperlinks>
    <hyperlink ref="C6" r:id="rId5" xr:uid="{A35D0C48-CCCE-4A36-904E-372A4E00D765}"/>
    <hyperlink ref="F13" location="'2.3 Rentab. sobre ATMs'!A1" display="2.3   Rentab. sobre ATMs" xr:uid="{3BDEE313-4AD5-4FF5-BCF5-A41ACB3048FE}"/>
    <hyperlink ref="F14" location="'2.4 Rendimientos y Cargas'!A1" display="2.4   Rendimientos y Cargas" xr:uid="{F4B3B456-39AB-45A7-9A4B-2B6ECC30462C}"/>
    <hyperlink ref="F16" location="'2.6 Gestión patrimonial'!A1" display="2.6   Ingresos por gestión patrimonial" xr:uid="{1519E821-2B5A-4B79-B1CE-6135B1CAD2A0}"/>
    <hyperlink ref="F22" location="'2.12 Gastos adm. y amortización'!A1" display="2.12 Gastos adm. y amortización" xr:uid="{FAE44220-65A3-405E-98F1-D19251DC4F57}"/>
    <hyperlink ref="F23" location="'2.13 Pérdidas por deterioro'!A1" display="2.13 Pérdidas por deterioro" xr:uid="{C12DA5B6-D2F6-4FE8-B6DE-6E4016AB3A53}"/>
    <hyperlink ref="F24" location="'2.14 G_Per baja activos'!A1" display="2.14 Ganancias/Pérdidas baja activos" xr:uid="{F6834B09-ACF5-4A10-AEC3-BCB4357C7507}"/>
    <hyperlink ref="I11" location="'3.1 Balance'!A1" display="3.1   Balance " xr:uid="{37F1F939-DA13-441E-9E30-C5A04D39713D}"/>
    <hyperlink ref="I12" location="'3.2 Crédito a la clientela'!A1" display="3.2   Crédito a la clientela" xr:uid="{7FFEF8E5-7893-44C1-885A-BD987217D141}"/>
    <hyperlink ref="I13" location="'3.3 Recursos de clientes'!A1" display="3.3   Recursos de clientes" xr:uid="{EF922924-21F3-483C-8F4A-7E53353D8136}"/>
    <hyperlink ref="I14" location="'3.4 Calidad crediticia'!A1" display="3.4   Calidad crediticia" xr:uid="{2F65BC87-FC40-4C50-BC5B-4EB85C7515DA}"/>
    <hyperlink ref="I15" location="'3.5 Stages'!A1" display="3.5   Stages" xr:uid="{7970A13C-CDE4-463D-8D73-4F08B010EFBE}"/>
    <hyperlink ref="I16" location="'3.6 Loan to value'!A1" display="3.6   Loan to value" xr:uid="{7B69FAA7-89F9-4B7B-B4F9-921EF8B00727}"/>
    <hyperlink ref="L12" location="'4.2 PL Bancario y seguros'!A1" display="4.2   PL Bancario y seguros" xr:uid="{4F65A980-4AAD-4ED3-9438-F721EBC063CF}"/>
    <hyperlink ref="L13" location="'4.3 Balance bancario y seguros'!A1" display="4.3   Balance bancario y seguros" xr:uid="{37836733-5606-4790-B8E5-E964E51AC6A9}"/>
    <hyperlink ref="L14" location="'4.4 Actividad aseguradora'!A1" display="4.4   Actividad aseguradora" xr:uid="{60F12B1F-B89D-499B-8E14-457131963FEE}"/>
    <hyperlink ref="L15" location="'4.5 PL BPI'!A1" display="4.5   PL BPI " xr:uid="{ABC4BBFA-CA67-423F-8527-B18CB76FD43D}"/>
    <hyperlink ref="L16" location="'4.6 Balance BPI'!A1" display="4.6   Balance BPI" xr:uid="{9A2F8BF6-58D2-4F7B-A2B2-7F498DB66BF3}"/>
    <hyperlink ref="L17" location="'4.7 PL Centro Corporativo'!A1" display="4.7   PL Centro Corporativo" xr:uid="{A201BD7A-C601-4EB4-84F2-30E1ABA624BE}"/>
    <hyperlink ref="L18" location="'4.8 Balance Centro Corporativo'!A1" display="4.8   Balance Centro Corporativo" xr:uid="{95AB44FF-7E3F-4DF1-ABD8-B42EB5A37818}"/>
    <hyperlink ref="F12" location="'2.2 P&amp;L (trimestral)'!A1" display="2.2   P&amp;L (trimestral)" xr:uid="{E27F1572-2B5F-4ECF-AC39-CDF3C0C9DD39}"/>
    <hyperlink ref="C30" location="'Aviso legal'!A1" display="                    AVISO LEGAL" xr:uid="{561735FA-8F36-40C2-9A53-80A03ABD4A16}"/>
    <hyperlink ref="C11" location="'1.1 Datos relevantes'!A1" display="1.1 Datos relevantes" xr:uid="{5B95AC19-85D6-4EFD-8041-5BA9BFAC6621}"/>
    <hyperlink ref="I17" location="'3.7 Liquidez'!A1" display="3.7   Liquidez y estructura de financiación" xr:uid="{2B06172E-48B0-4393-8810-5F27B99C73F8}"/>
    <hyperlink ref="L30" location="Notas!A1" display="                                      NOTAS" xr:uid="{842E122C-C77D-486E-B689-61E3E7D8EC06}"/>
    <hyperlink ref="L11" location="'4.1 PL Segmentos'!A1" display="4.1   PL Segmentos" xr:uid="{6F82B8F4-606C-4CEA-A830-385715B4CC8C}"/>
    <hyperlink ref="F11" location="'2.1 P&amp;L (interanual)'!A1" display="2.1   P&amp;L (interanual)" xr:uid="{C2B31CA9-ED11-46BC-ACEF-E32B64E6C3C6}"/>
    <hyperlink ref="F18" location="'2.8 Comisiones bancarias'!A1" display="2.8 Ingresos por comisiones bancarias" xr:uid="{B6630F43-E989-43B6-9FF7-CD0DC47E012F}"/>
    <hyperlink ref="F17" location="'2.7 Seguros de protección'!A1" display="2.7   Ingresos por seguros de protección" xr:uid="{645C598B-C465-4B45-8B32-A7ED55CDB3DD}"/>
    <hyperlink ref="F15" location="'2.5 Ingresos por servicios'!A1" display="2.5   Ingresos por servicios" xr:uid="{6525E0BF-5386-4569-874B-721AC21CDA3C}"/>
    <hyperlink ref="I18" location="'3.8 Solvencia'!A1" display="3.8   Solvencia" xr:uid="{75018864-03EA-42A7-8933-8652E17880DF}"/>
    <hyperlink ref="F25" location="'2.15 Conciliación ingresos'!A1" display="2.15 Conciliación entre visiones de ingresos" xr:uid="{2CA55C60-37DA-490C-9B56-71154C76E62D}"/>
    <hyperlink ref="F21" location="'2.11 Otros ingresos y gastos'!A1" display="2.11 Otros ingresos y gastos" xr:uid="{2623B2A4-2D5E-4212-A120-ABB0D16A53D5}"/>
    <hyperlink ref="F19" location="'2.9 Ingresos cartera participad'!A1" display="2.9   Ingresos cartera participadas" xr:uid="{1DDC10CC-CDEC-4458-84FD-BCFBBDECB71A}"/>
    <hyperlink ref="F20" location="'2.10 ROF'!A1" display="2.10 ROF" xr:uid="{E3E8936F-677B-4CD5-A25A-1EFA39D66BCD}"/>
  </hyperlinks>
  <pageMargins left="0.70866141732283472" right="0.70866141732283472" top="0.74803149606299213" bottom="0.7480314960629921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B7DEE8"/>
    <pageSetUpPr fitToPage="1"/>
  </sheetPr>
  <dimension ref="A1:R28"/>
  <sheetViews>
    <sheetView showGridLines="0" zoomScale="92" zoomScaleNormal="60" workbookViewId="0"/>
  </sheetViews>
  <sheetFormatPr baseColWidth="10" defaultColWidth="11.44140625" defaultRowHeight="14.4"/>
  <cols>
    <col min="1" max="1" customWidth="true" width="2.5546875" collapsed="true"/>
    <col min="2" max="2" customWidth="true" style="797" width="115.5546875" collapsed="true"/>
    <col min="3" max="10" customWidth="true" style="797" width="17.5546875" collapsed="true"/>
    <col min="11" max="12" style="797" width="11.44140625" collapsed="true"/>
    <col min="13" max="13" customWidth="true" style="797" width="1.44140625" collapsed="true"/>
    <col min="14" max="17" style="797" width="11.44140625" collapsed="true"/>
    <col min="18" max="18" customWidth="true" style="797" width="1.33203125" collapsed="true"/>
    <col min="19" max="22" style="797" width="11.44140625" collapsed="true"/>
    <col min="23" max="23" customWidth="true" style="797" width="2.33203125" collapsed="true"/>
    <col min="24" max="27" style="797" width="11.44140625" collapsed="true"/>
    <col min="28" max="28" customWidth="true" style="797" width="1.44140625" collapsed="true"/>
    <col min="29" max="32" style="797" width="11.44140625" collapsed="true"/>
    <col min="33" max="33" customWidth="true" style="797" width="1.0" collapsed="true"/>
    <col min="34" max="37" style="797" width="11.44140625" collapsed="true"/>
    <col min="38" max="38" customWidth="true" style="797" width="1.44140625" collapsed="true"/>
    <col min="39" max="42" style="797" width="11.44140625" collapsed="true"/>
    <col min="43" max="43" customWidth="true" style="797" width="1.33203125" collapsed="true"/>
    <col min="44" max="16384" style="797" width="11.44140625" collapsed="true"/>
  </cols>
  <sheetData>
    <row r="1" spans="1:18" s="6" customFormat="1" ht="49.5" customHeight="1">
      <c r="C1" s="79"/>
      <c r="D1" s="79"/>
      <c r="E1" s="79"/>
      <c r="F1" s="79"/>
      <c r="G1" s="79" t="s">
        <v>5</v>
      </c>
      <c r="H1" s="79"/>
      <c r="I1" s="79"/>
      <c r="J1" s="79"/>
    </row>
    <row r="2" spans="1:18" s="39" customFormat="1" ht="56.1" customHeight="1">
      <c r="B2" s="263" t="s">
        <v>362</v>
      </c>
    </row>
    <row r="3" spans="1:18" s="1" customFormat="1">
      <c r="B3" s="266"/>
    </row>
    <row r="4" spans="1:18" s="1" customFormat="1" ht="3" customHeight="1">
      <c r="A4"/>
      <c r="B4" s="265"/>
      <c r="C4" s="265"/>
      <c r="D4" s="265"/>
      <c r="E4" s="265"/>
      <c r="F4" s="265"/>
      <c r="G4" s="265"/>
      <c r="H4" s="265"/>
      <c r="I4" s="265"/>
      <c r="J4" s="265"/>
    </row>
    <row r="5" spans="1:18" s="41" customFormat="1" ht="18" customHeight="1">
      <c r="A5"/>
      <c r="B5" s="40"/>
      <c r="C5" s="1162" t="s">
        <v>506</v>
      </c>
      <c r="D5" s="1162" t="s">
        <v>507</v>
      </c>
      <c r="E5" s="1174" t="s">
        <v>80</v>
      </c>
      <c r="F5" s="1162" t="s">
        <v>504</v>
      </c>
      <c r="G5" s="1162" t="s">
        <v>474</v>
      </c>
      <c r="H5" s="1162" t="s">
        <v>438</v>
      </c>
      <c r="I5" s="1162" t="s">
        <v>418</v>
      </c>
      <c r="J5" s="1162" t="s">
        <v>410</v>
      </c>
    </row>
    <row r="6" spans="1:18" s="793" customFormat="1" ht="18" customHeight="1" thickBot="1">
      <c r="A6"/>
      <c r="B6" s="613" t="s">
        <v>103</v>
      </c>
      <c r="C6" s="1163"/>
      <c r="D6" s="1163"/>
      <c r="E6" s="1175"/>
      <c r="F6" s="1163"/>
      <c r="G6" s="1163"/>
      <c r="H6" s="1163"/>
      <c r="I6" s="1163"/>
      <c r="J6" s="1163"/>
      <c r="K6" s="16"/>
      <c r="L6"/>
      <c r="M6"/>
      <c r="N6"/>
      <c r="O6"/>
      <c r="P6"/>
      <c r="Q6"/>
    </row>
    <row r="7" spans="1:18" s="4" customFormat="1" ht="18.600000000000001" customHeight="1">
      <c r="A7"/>
      <c r="B7" s="78" t="s">
        <v>289</v>
      </c>
      <c r="C7" s="820">
        <v>564.13855008000007</v>
      </c>
      <c r="D7" s="821">
        <v>543.90659182000002</v>
      </c>
      <c r="E7" s="822">
        <f>+((C7-D7)/D7)*100</f>
        <v>3.7197486782244411</v>
      </c>
      <c r="F7" s="820">
        <v>193.62632034000006</v>
      </c>
      <c r="G7" s="823">
        <v>187.58994849999999</v>
      </c>
      <c r="H7" s="823">
        <v>182.92228124000002</v>
      </c>
      <c r="I7" s="823">
        <v>174.77028651000009</v>
      </c>
      <c r="J7" s="823">
        <v>176.05065463000003</v>
      </c>
      <c r="K7" s="16"/>
      <c r="L7" s="39"/>
      <c r="M7"/>
      <c r="N7" s="315"/>
      <c r="O7" s="315"/>
      <c r="P7"/>
      <c r="Q7"/>
      <c r="R7"/>
    </row>
    <row r="8" spans="1:18" s="4" customFormat="1" ht="18.600000000000001" customHeight="1">
      <c r="A8"/>
      <c r="B8" s="78" t="s">
        <v>291</v>
      </c>
      <c r="C8" s="734">
        <v>308.94373991999998</v>
      </c>
      <c r="D8" s="824">
        <v>310.15902581</v>
      </c>
      <c r="E8" s="825">
        <f t="shared" ref="E8:E9" si="0">+((C8-D8)/D8)*100</f>
        <v>-0.39182670464811459</v>
      </c>
      <c r="F8" s="734">
        <v>104.69538782999996</v>
      </c>
      <c r="G8" s="735">
        <v>99.878126419999987</v>
      </c>
      <c r="H8" s="735">
        <v>104.37022567000001</v>
      </c>
      <c r="I8" s="735">
        <v>109.79786458000005</v>
      </c>
      <c r="J8" s="735">
        <v>99.174399510000015</v>
      </c>
      <c r="K8" s="16"/>
      <c r="L8" s="39"/>
      <c r="M8"/>
      <c r="N8"/>
      <c r="O8"/>
      <c r="P8"/>
      <c r="Q8"/>
      <c r="R8"/>
    </row>
    <row r="9" spans="1:18" ht="18.600000000000001" customHeight="1">
      <c r="B9" s="172" t="s">
        <v>290</v>
      </c>
      <c r="C9" s="826">
        <v>873.08229000000006</v>
      </c>
      <c r="D9" s="827">
        <v>854.06561763000002</v>
      </c>
      <c r="E9" s="828">
        <f t="shared" si="0"/>
        <v>2.2266055414770807</v>
      </c>
      <c r="F9" s="826">
        <v>298.32170817000002</v>
      </c>
      <c r="G9" s="829">
        <v>287.46807491999999</v>
      </c>
      <c r="H9" s="829">
        <v>287.29250691000004</v>
      </c>
      <c r="I9" s="829">
        <v>284.56815109000013</v>
      </c>
      <c r="J9" s="829">
        <v>275.22505414000005</v>
      </c>
      <c r="K9" s="16"/>
      <c r="L9" s="39"/>
      <c r="M9"/>
      <c r="N9"/>
      <c r="O9"/>
      <c r="P9"/>
      <c r="Q9"/>
      <c r="R9"/>
    </row>
    <row r="10" spans="1:18" s="793" customFormat="1" ht="3" customHeight="1">
      <c r="A10"/>
      <c r="B10" s="137"/>
      <c r="C10" s="137"/>
      <c r="D10" s="137"/>
      <c r="E10" s="137"/>
      <c r="F10" s="137"/>
      <c r="G10" s="137"/>
      <c r="H10" s="137"/>
      <c r="I10" s="137"/>
      <c r="J10" s="137"/>
      <c r="K10" s="16"/>
      <c r="L10"/>
      <c r="M10"/>
      <c r="N10"/>
      <c r="O10"/>
      <c r="P10"/>
      <c r="Q10"/>
    </row>
    <row r="11" spans="1:18">
      <c r="B11" s="16"/>
      <c r="C11" s="16"/>
      <c r="D11" s="16"/>
      <c r="E11" s="16"/>
      <c r="F11" s="16"/>
      <c r="G11" s="16"/>
      <c r="H11" s="16"/>
      <c r="I11" s="16"/>
      <c r="J11" s="16"/>
      <c r="K11" s="16"/>
      <c r="L11" s="16"/>
      <c r="M11" s="16"/>
      <c r="N11" s="16"/>
      <c r="O11" s="16"/>
      <c r="P11"/>
      <c r="Q11"/>
      <c r="R11"/>
    </row>
    <row r="12" spans="1:18">
      <c r="B12" s="560" t="s">
        <v>417</v>
      </c>
    </row>
    <row r="13" spans="1:18">
      <c r="B13" s="560"/>
    </row>
    <row r="15" spans="1:18">
      <c r="B15" s="314"/>
    </row>
    <row r="16" spans="1:18">
      <c r="B16" s="314"/>
    </row>
    <row r="17" spans="2:2">
      <c r="B17" s="314"/>
    </row>
    <row r="18" spans="2:2">
      <c r="B18" s="314"/>
    </row>
    <row r="19" spans="2:2">
      <c r="B19" s="314"/>
    </row>
    <row r="20" spans="2:2">
      <c r="B20" s="314"/>
    </row>
    <row r="21" spans="2:2">
      <c r="B21"/>
    </row>
    <row r="22" spans="2:2">
      <c r="B22" s="314"/>
    </row>
    <row r="23" spans="2:2">
      <c r="B23" s="314"/>
    </row>
    <row r="24" spans="2:2">
      <c r="B24" s="314"/>
    </row>
    <row r="25" spans="2:2">
      <c r="B25"/>
    </row>
    <row r="26" spans="2:2">
      <c r="B26" s="314"/>
    </row>
    <row r="27" spans="2:2">
      <c r="B27" s="314"/>
    </row>
    <row r="28" spans="2:2">
      <c r="B28" s="314"/>
    </row>
  </sheetData>
  <mergeCells count="8">
    <mergeCell ref="J5:J6"/>
    <mergeCell ref="H5:H6"/>
    <mergeCell ref="I5:I6"/>
    <mergeCell ref="C5:C6"/>
    <mergeCell ref="D5:D6"/>
    <mergeCell ref="E5:E6"/>
    <mergeCell ref="F5:F6"/>
    <mergeCell ref="G5:G6"/>
  </mergeCells>
  <phoneticPr fontId="96" type="noConversion"/>
  <conditionalFormatting sqref="E2 E14:E65345">
    <cfRule type="cellIs" dxfId="6" priority="2" stopIfTrue="1" operator="notEqual">
      <formula>0</formula>
    </cfRule>
  </conditionalFormatting>
  <conditionalFormatting sqref="E10:E13">
    <cfRule type="cellIs" dxfId="5" priority="1"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F24C-E4D5-4550-BE88-F7344436A436}">
  <sheetPr codeName="Hoja23">
    <tabColor rgb="FFB7DEE8"/>
    <pageSetUpPr fitToPage="1"/>
  </sheetPr>
  <dimension ref="A1:R27"/>
  <sheetViews>
    <sheetView showGridLines="0" zoomScale="60" zoomScaleNormal="60" workbookViewId="0"/>
  </sheetViews>
  <sheetFormatPr baseColWidth="10" defaultColWidth="11.44140625" defaultRowHeight="14.4"/>
  <cols>
    <col min="1" max="1" customWidth="true" width="2.5546875" collapsed="true"/>
    <col min="2" max="2" customWidth="true" style="797" width="115.5546875" collapsed="true"/>
    <col min="3" max="10" customWidth="true" style="797" width="17.5546875" collapsed="true"/>
    <col min="11" max="12" style="797" width="11.44140625" collapsed="true"/>
    <col min="13" max="13" customWidth="true" style="797" width="1.44140625" collapsed="true"/>
    <col min="14" max="17" style="797" width="11.44140625" collapsed="true"/>
    <col min="18" max="18" customWidth="true" style="797" width="1.33203125" collapsed="true"/>
    <col min="19" max="22" style="797" width="11.44140625" collapsed="true"/>
    <col min="23" max="23" customWidth="true" style="797" width="2.33203125" collapsed="true"/>
    <col min="24" max="27" style="797" width="11.44140625" collapsed="true"/>
    <col min="28" max="28" customWidth="true" style="797" width="1.44140625" collapsed="true"/>
    <col min="29" max="32" style="797" width="11.44140625" collapsed="true"/>
    <col min="33" max="33" customWidth="true" style="797" width="1.0" collapsed="true"/>
    <col min="34" max="37" style="797" width="11.44140625" collapsed="true"/>
    <col min="38" max="38" customWidth="true" style="797" width="1.44140625" collapsed="true"/>
    <col min="39" max="42" style="797" width="11.44140625" collapsed="true"/>
    <col min="43" max="43" customWidth="true" style="797" width="1.33203125" collapsed="true"/>
    <col min="44" max="16384" style="797" width="11.44140625" collapsed="true"/>
  </cols>
  <sheetData>
    <row r="1" spans="1:18" s="6" customFormat="1" ht="49.5" customHeight="1">
      <c r="C1" s="79"/>
      <c r="D1" s="79"/>
      <c r="E1" s="79"/>
      <c r="F1" s="79"/>
      <c r="G1" s="79" t="s">
        <v>5</v>
      </c>
      <c r="H1" s="79"/>
      <c r="I1" s="79"/>
      <c r="J1" s="79"/>
    </row>
    <row r="2" spans="1:18" s="39" customFormat="1" ht="56.1" customHeight="1">
      <c r="B2" s="263" t="s">
        <v>363</v>
      </c>
    </row>
    <row r="3" spans="1:18" s="1" customFormat="1">
      <c r="B3" s="266"/>
    </row>
    <row r="4" spans="1:18" s="1" customFormat="1" ht="3" customHeight="1">
      <c r="A4"/>
      <c r="B4" s="265"/>
      <c r="C4" s="265"/>
      <c r="D4" s="265"/>
      <c r="E4" s="265"/>
      <c r="F4" s="265"/>
      <c r="G4" s="265"/>
      <c r="H4" s="265"/>
      <c r="I4" s="265"/>
      <c r="J4" s="265"/>
    </row>
    <row r="5" spans="1:18" s="41" customFormat="1" ht="18" customHeight="1">
      <c r="A5"/>
      <c r="B5" s="40"/>
      <c r="C5" s="1162" t="s">
        <v>506</v>
      </c>
      <c r="D5" s="1162" t="s">
        <v>507</v>
      </c>
      <c r="E5" s="1174" t="s">
        <v>80</v>
      </c>
      <c r="F5" s="1162" t="s">
        <v>504</v>
      </c>
      <c r="G5" s="1162" t="s">
        <v>474</v>
      </c>
      <c r="H5" s="1162" t="s">
        <v>438</v>
      </c>
      <c r="I5" s="1162" t="s">
        <v>418</v>
      </c>
      <c r="J5" s="1162" t="s">
        <v>410</v>
      </c>
    </row>
    <row r="6" spans="1:18" s="793" customFormat="1" ht="18" customHeight="1" thickBot="1">
      <c r="A6"/>
      <c r="B6" s="119" t="s">
        <v>103</v>
      </c>
      <c r="C6" s="1163"/>
      <c r="D6" s="1163"/>
      <c r="E6" s="1175"/>
      <c r="F6" s="1163"/>
      <c r="G6" s="1163"/>
      <c r="H6" s="1163"/>
      <c r="I6" s="1163"/>
      <c r="J6" s="1163"/>
      <c r="K6" s="16"/>
      <c r="L6"/>
      <c r="M6"/>
      <c r="N6"/>
      <c r="O6"/>
      <c r="P6"/>
      <c r="Q6"/>
    </row>
    <row r="7" spans="1:18" s="4" customFormat="1" ht="18.600000000000001" customHeight="1">
      <c r="A7"/>
      <c r="B7" s="78" t="s">
        <v>293</v>
      </c>
      <c r="C7" s="830">
        <v>1259.9980506991483</v>
      </c>
      <c r="D7" s="821">
        <v>1321.0619750731573</v>
      </c>
      <c r="E7" s="822">
        <f>+((C7-D7)/D7)*100</f>
        <v>-4.6223360846206676</v>
      </c>
      <c r="F7" s="820">
        <v>410.57208699446181</v>
      </c>
      <c r="G7" s="823">
        <v>427.34812058423819</v>
      </c>
      <c r="H7" s="823">
        <v>422.07784312044828</v>
      </c>
      <c r="I7" s="823">
        <v>456.12694390918125</v>
      </c>
      <c r="J7" s="823">
        <v>442.86960580460328</v>
      </c>
      <c r="K7" s="16"/>
      <c r="L7" s="39"/>
      <c r="M7"/>
      <c r="N7" s="315"/>
      <c r="O7" s="315"/>
      <c r="P7"/>
      <c r="Q7"/>
      <c r="R7"/>
    </row>
    <row r="8" spans="1:18" s="4" customFormat="1" ht="18.600000000000001" customHeight="1">
      <c r="A8"/>
      <c r="B8" s="78" t="s">
        <v>292</v>
      </c>
      <c r="C8" s="831">
        <v>266.20893898999998</v>
      </c>
      <c r="D8" s="824">
        <v>191.37127522999998</v>
      </c>
      <c r="E8" s="825">
        <f t="shared" ref="E8:E9" si="0">+((C8-D8)/D8)*100</f>
        <v>39.106006724392778</v>
      </c>
      <c r="F8" s="734">
        <v>81.836491439999975</v>
      </c>
      <c r="G8" s="735">
        <v>104.88807539</v>
      </c>
      <c r="H8" s="735">
        <v>79.484372160000021</v>
      </c>
      <c r="I8" s="735">
        <v>79.730980970000047</v>
      </c>
      <c r="J8" s="735">
        <v>50.644776609999973</v>
      </c>
      <c r="K8" s="16"/>
      <c r="L8" s="39"/>
      <c r="M8"/>
      <c r="N8"/>
      <c r="O8"/>
      <c r="P8"/>
      <c r="Q8"/>
      <c r="R8"/>
    </row>
    <row r="9" spans="1:18" ht="18.600000000000001" customHeight="1">
      <c r="B9" s="172" t="s">
        <v>277</v>
      </c>
      <c r="C9" s="832">
        <v>1526.2069896891483</v>
      </c>
      <c r="D9" s="827">
        <v>1512.4332503031574</v>
      </c>
      <c r="E9" s="828">
        <f t="shared" si="0"/>
        <v>0.91070064634125414</v>
      </c>
      <c r="F9" s="826">
        <v>492.40857843446179</v>
      </c>
      <c r="G9" s="829">
        <v>532.23619597423817</v>
      </c>
      <c r="H9" s="829">
        <v>501.5622152804483</v>
      </c>
      <c r="I9" s="829">
        <v>535.85792487918127</v>
      </c>
      <c r="J9" s="829">
        <v>493.51438241460323</v>
      </c>
      <c r="K9" s="16"/>
      <c r="L9" s="39"/>
      <c r="M9"/>
      <c r="N9"/>
      <c r="O9"/>
      <c r="P9"/>
      <c r="Q9"/>
      <c r="R9"/>
    </row>
    <row r="10" spans="1:18" s="793" customFormat="1" ht="3" customHeight="1">
      <c r="A10"/>
      <c r="B10" s="137"/>
      <c r="C10" s="137"/>
      <c r="D10" s="137"/>
      <c r="E10" s="137"/>
      <c r="F10" s="137"/>
      <c r="G10" s="137"/>
      <c r="H10" s="137"/>
      <c r="I10" s="137"/>
      <c r="J10" s="137"/>
      <c r="K10" s="16"/>
      <c r="L10"/>
      <c r="M10"/>
      <c r="N10"/>
      <c r="O10"/>
      <c r="P10"/>
      <c r="Q10"/>
    </row>
    <row r="11" spans="1:18">
      <c r="B11" s="16"/>
      <c r="C11" s="16"/>
      <c r="D11" s="16"/>
      <c r="E11" s="16"/>
      <c r="F11" s="16"/>
      <c r="G11" s="16"/>
      <c r="H11" s="16"/>
      <c r="I11" s="16"/>
      <c r="J11" s="16"/>
      <c r="K11" s="16"/>
      <c r="L11"/>
      <c r="M11"/>
      <c r="N11"/>
      <c r="O11"/>
      <c r="P11"/>
      <c r="Q11"/>
      <c r="R11"/>
    </row>
    <row r="12" spans="1:18">
      <c r="B12" s="560" t="s">
        <v>417</v>
      </c>
    </row>
    <row r="13" spans="1:18">
      <c r="B13" s="560"/>
    </row>
    <row r="14" spans="1:18">
      <c r="B14" s="314"/>
    </row>
    <row r="15" spans="1:18">
      <c r="B15" s="314"/>
    </row>
    <row r="16" spans="1:18">
      <c r="B16" s="314"/>
    </row>
    <row r="17" spans="2:2">
      <c r="B17" s="314"/>
    </row>
    <row r="18" spans="2:2">
      <c r="B18" s="314"/>
    </row>
    <row r="19" spans="2:2">
      <c r="B19" s="314"/>
    </row>
    <row r="20" spans="2:2">
      <c r="B20"/>
    </row>
    <row r="21" spans="2:2">
      <c r="B21" s="314"/>
    </row>
    <row r="22" spans="2:2">
      <c r="B22" s="314"/>
    </row>
    <row r="23" spans="2:2">
      <c r="B23" s="314"/>
    </row>
    <row r="24" spans="2:2">
      <c r="B24"/>
    </row>
    <row r="25" spans="2:2">
      <c r="B25" s="314"/>
    </row>
    <row r="26" spans="2:2">
      <c r="B26" s="314"/>
    </row>
    <row r="27" spans="2:2">
      <c r="B27" s="314"/>
    </row>
  </sheetData>
  <mergeCells count="8">
    <mergeCell ref="I5:I6"/>
    <mergeCell ref="J5:J6"/>
    <mergeCell ref="C5:C6"/>
    <mergeCell ref="D5:D6"/>
    <mergeCell ref="E5:E6"/>
    <mergeCell ref="F5:F6"/>
    <mergeCell ref="G5:G6"/>
    <mergeCell ref="H5:H6"/>
  </mergeCells>
  <conditionalFormatting sqref="E2 E14:E65344">
    <cfRule type="cellIs" dxfId="4" priority="2" stopIfTrue="1" operator="notEqual">
      <formula>0</formula>
    </cfRule>
  </conditionalFormatting>
  <conditionalFormatting sqref="E10:E13">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B7DEE8"/>
    <pageSetUpPr fitToPage="1"/>
  </sheetPr>
  <dimension ref="A1:Q11"/>
  <sheetViews>
    <sheetView showGridLines="0" zoomScale="60" zoomScaleNormal="60" workbookViewId="0"/>
  </sheetViews>
  <sheetFormatPr baseColWidth="10" defaultColWidth="11.44140625" defaultRowHeight="14.4"/>
  <cols>
    <col min="1" max="1" customWidth="true" width="2.5546875" collapsed="true"/>
    <col min="2" max="2" customWidth="true" style="797" width="115.5546875" collapsed="true"/>
    <col min="3" max="10" customWidth="true" style="797" width="17.5546875" collapsed="true"/>
    <col min="11" max="13" style="797" width="11.44140625" collapsed="true"/>
    <col min="14" max="14" customWidth="true" style="797" width="1.44140625" collapsed="true"/>
    <col min="15" max="18" style="797" width="11.44140625" collapsed="true"/>
    <col min="19" max="19" customWidth="true" style="797" width="1.33203125" collapsed="true"/>
    <col min="20" max="23" style="797" width="11.44140625" collapsed="true"/>
    <col min="24" max="24" customWidth="true" style="797" width="2.33203125" collapsed="true"/>
    <col min="25" max="28" style="797" width="11.44140625" collapsed="true"/>
    <col min="29" max="29" customWidth="true" style="797" width="1.44140625" collapsed="true"/>
    <col min="30" max="33" style="797" width="11.44140625" collapsed="true"/>
    <col min="34" max="34" customWidth="true" style="797" width="1.0" collapsed="true"/>
    <col min="35" max="38" style="797" width="11.44140625" collapsed="true"/>
    <col min="39" max="39" customWidth="true" style="797" width="1.44140625" collapsed="true"/>
    <col min="40" max="43" style="797" width="11.44140625" collapsed="true"/>
    <col min="44" max="44" customWidth="true" style="797" width="1.33203125" collapsed="true"/>
    <col min="45" max="16384" style="797" width="11.44140625" collapsed="true"/>
  </cols>
  <sheetData>
    <row r="1" spans="1:17" s="6" customFormat="1" ht="49.5" customHeight="1">
      <c r="C1" s="79"/>
      <c r="D1" s="79"/>
      <c r="E1" s="79"/>
      <c r="F1" s="79"/>
      <c r="G1" s="79" t="s">
        <v>5</v>
      </c>
      <c r="H1" s="79"/>
      <c r="I1" s="79"/>
      <c r="J1" s="79"/>
    </row>
    <row r="2" spans="1:17" s="39" customFormat="1" ht="56.1" customHeight="1">
      <c r="B2" s="263" t="s">
        <v>364</v>
      </c>
    </row>
    <row r="3" spans="1:17" s="1" customFormat="1">
      <c r="B3" s="266"/>
    </row>
    <row r="4" spans="1:17" s="1" customFormat="1" ht="3" customHeight="1">
      <c r="A4"/>
      <c r="B4" s="265"/>
      <c r="C4" s="265"/>
      <c r="D4" s="265"/>
      <c r="E4" s="265"/>
      <c r="F4" s="265"/>
      <c r="G4" s="265"/>
      <c r="H4" s="265"/>
      <c r="I4" s="265"/>
      <c r="J4" s="265"/>
    </row>
    <row r="5" spans="1:17" s="41" customFormat="1" ht="18" customHeight="1">
      <c r="A5"/>
      <c r="B5" s="40"/>
      <c r="C5" s="1162" t="s">
        <v>506</v>
      </c>
      <c r="D5" s="1162" t="s">
        <v>507</v>
      </c>
      <c r="E5" s="1174" t="s">
        <v>80</v>
      </c>
      <c r="F5" s="1162" t="s">
        <v>504</v>
      </c>
      <c r="G5" s="1162" t="s">
        <v>474</v>
      </c>
      <c r="H5" s="1162" t="s">
        <v>438</v>
      </c>
      <c r="I5" s="1162" t="s">
        <v>418</v>
      </c>
      <c r="J5" s="1162" t="s">
        <v>410</v>
      </c>
      <c r="K5" s="1083"/>
    </row>
    <row r="6" spans="1:17" s="793" customFormat="1" ht="18" customHeight="1" thickBot="1">
      <c r="A6"/>
      <c r="B6" s="119" t="s">
        <v>103</v>
      </c>
      <c r="C6" s="1163"/>
      <c r="D6" s="1163"/>
      <c r="E6" s="1175"/>
      <c r="F6" s="1163"/>
      <c r="G6" s="1163"/>
      <c r="H6" s="1163"/>
      <c r="I6" s="1163"/>
      <c r="J6" s="1163"/>
      <c r="K6" s="1088"/>
      <c r="L6"/>
      <c r="M6"/>
      <c r="N6"/>
      <c r="O6"/>
      <c r="P6"/>
      <c r="Q6"/>
    </row>
    <row r="7" spans="1:17" s="4" customFormat="1" ht="18.600000000000001" customHeight="1">
      <c r="A7"/>
      <c r="B7" s="165" t="s">
        <v>67</v>
      </c>
      <c r="C7" s="833">
        <v>58.6468406500003</v>
      </c>
      <c r="D7" s="726">
        <v>99.060675360000104</v>
      </c>
      <c r="E7" s="983">
        <f>+((C7-D7)/D7)*100</f>
        <v>-40.797051466821095</v>
      </c>
      <c r="F7" s="269">
        <v>0.23470309000039435</v>
      </c>
      <c r="G7" s="835">
        <v>5.2487483199998977</v>
      </c>
      <c r="H7" s="835">
        <v>53.163389240000008</v>
      </c>
      <c r="I7" s="835">
        <v>0.63873831999998743</v>
      </c>
      <c r="J7" s="835">
        <v>0.71026190999990035</v>
      </c>
      <c r="K7" s="16"/>
    </row>
    <row r="8" spans="1:17" s="4" customFormat="1" ht="18.600000000000001" customHeight="1">
      <c r="A8"/>
      <c r="B8" s="73" t="s">
        <v>105</v>
      </c>
      <c r="C8" s="836">
        <v>265.08292794236695</v>
      </c>
      <c r="D8" s="342">
        <v>223.93561242459799</v>
      </c>
      <c r="E8" s="343">
        <f>+((C8-D8)/D8)*100</f>
        <v>18.374618968487553</v>
      </c>
      <c r="F8" s="271">
        <v>117.99141592793296</v>
      </c>
      <c r="G8" s="837">
        <v>75.590856990356997</v>
      </c>
      <c r="H8" s="837">
        <v>71.500655024076991</v>
      </c>
      <c r="I8" s="837">
        <v>37.467395519533966</v>
      </c>
      <c r="J8" s="837">
        <v>102.78440230349101</v>
      </c>
      <c r="K8" s="16"/>
    </row>
    <row r="9" spans="1:17" s="4" customFormat="1" ht="18">
      <c r="A9"/>
      <c r="B9" s="177" t="s">
        <v>106</v>
      </c>
      <c r="C9" s="838">
        <v>323.72976859236724</v>
      </c>
      <c r="D9" s="344">
        <v>322.99628778459811</v>
      </c>
      <c r="E9" s="320">
        <f>+((C9-D9)/D9)*100</f>
        <v>0.22708645130258429</v>
      </c>
      <c r="F9" s="498">
        <v>118.22611901793336</v>
      </c>
      <c r="G9" s="839">
        <v>80.839605310356887</v>
      </c>
      <c r="H9" s="839">
        <v>124.66404426407701</v>
      </c>
      <c r="I9" s="839">
        <v>38.106133839533953</v>
      </c>
      <c r="J9" s="839">
        <v>103.49466421349091</v>
      </c>
      <c r="K9" s="16"/>
    </row>
    <row r="10" spans="1:17" s="4" customFormat="1" ht="3" customHeight="1">
      <c r="A10"/>
      <c r="B10" s="134"/>
      <c r="C10" s="518"/>
      <c r="D10" s="518"/>
      <c r="E10" s="134"/>
      <c r="F10" s="134"/>
      <c r="G10" s="518"/>
      <c r="H10" s="518"/>
      <c r="I10" s="518"/>
      <c r="J10" s="518"/>
      <c r="K10" s="16"/>
    </row>
    <row r="11" spans="1:17">
      <c r="B11"/>
      <c r="C11"/>
      <c r="D11"/>
      <c r="E11"/>
      <c r="F11"/>
      <c r="G11"/>
      <c r="H11"/>
      <c r="I11"/>
      <c r="J11"/>
      <c r="K11"/>
    </row>
  </sheetData>
  <mergeCells count="8">
    <mergeCell ref="H5:H6"/>
    <mergeCell ref="I5:I6"/>
    <mergeCell ref="J5:J6"/>
    <mergeCell ref="C5:C6"/>
    <mergeCell ref="D5:D6"/>
    <mergeCell ref="E5:E6"/>
    <mergeCell ref="F5:F6"/>
    <mergeCell ref="G5:G6"/>
  </mergeCells>
  <conditionalFormatting sqref="E2 E11:E65335">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B7DEE8"/>
  </sheetPr>
  <dimension ref="A1:Q10"/>
  <sheetViews>
    <sheetView showGridLines="0" zoomScale="60" zoomScaleNormal="60" workbookViewId="0"/>
  </sheetViews>
  <sheetFormatPr baseColWidth="10" defaultColWidth="11.44140625" defaultRowHeight="14.4"/>
  <cols>
    <col min="1" max="1" customWidth="true" width="2.5546875" collapsed="true"/>
    <col min="2" max="2" customWidth="true" style="792" width="115.5546875" collapsed="true"/>
    <col min="3" max="10" customWidth="true" style="792" width="17.5546875" collapsed="true"/>
    <col min="11" max="16384" style="792" width="11.44140625" collapsed="true"/>
  </cols>
  <sheetData>
    <row r="1" spans="1:17" s="6" customFormat="1" ht="49.5" customHeight="1">
      <c r="C1" s="79"/>
      <c r="D1" s="79"/>
      <c r="E1" s="79"/>
      <c r="F1" s="79"/>
      <c r="G1" s="79" t="s">
        <v>5</v>
      </c>
      <c r="H1" s="79"/>
      <c r="I1" s="79"/>
      <c r="J1" s="79"/>
    </row>
    <row r="2" spans="1:17" s="39" customFormat="1" ht="56.1" customHeight="1">
      <c r="B2" s="263" t="s">
        <v>365</v>
      </c>
    </row>
    <row r="3" spans="1:17" s="1" customFormat="1">
      <c r="B3" s="266"/>
    </row>
    <row r="4" spans="1:17" s="1" customFormat="1" ht="3" customHeight="1">
      <c r="A4"/>
      <c r="B4" s="265"/>
      <c r="C4" s="265"/>
      <c r="D4" s="265"/>
      <c r="E4" s="265"/>
      <c r="F4" s="265"/>
      <c r="G4" s="265"/>
      <c r="H4" s="265"/>
      <c r="I4" s="265"/>
      <c r="J4" s="265"/>
    </row>
    <row r="5" spans="1:17" s="41" customFormat="1" ht="18" customHeight="1">
      <c r="A5"/>
      <c r="B5" s="40"/>
      <c r="C5" s="1162" t="s">
        <v>506</v>
      </c>
      <c r="D5" s="1162" t="s">
        <v>507</v>
      </c>
      <c r="E5" s="1174" t="s">
        <v>80</v>
      </c>
      <c r="F5" s="1162" t="s">
        <v>504</v>
      </c>
      <c r="G5" s="1162" t="s">
        <v>474</v>
      </c>
      <c r="H5" s="1162" t="s">
        <v>438</v>
      </c>
      <c r="I5" s="1162" t="s">
        <v>418</v>
      </c>
      <c r="J5" s="1162" t="s">
        <v>410</v>
      </c>
    </row>
    <row r="6" spans="1:17" s="793" customFormat="1" ht="18" customHeight="1" thickBot="1">
      <c r="A6"/>
      <c r="B6" s="119" t="s">
        <v>103</v>
      </c>
      <c r="C6" s="1163"/>
      <c r="D6" s="1163"/>
      <c r="E6" s="1175"/>
      <c r="F6" s="1163"/>
      <c r="G6" s="1163"/>
      <c r="H6" s="1163"/>
      <c r="I6" s="1163"/>
      <c r="J6" s="1163"/>
      <c r="K6" s="16"/>
      <c r="L6"/>
      <c r="M6"/>
      <c r="N6"/>
      <c r="O6"/>
      <c r="P6"/>
      <c r="Q6"/>
    </row>
    <row r="7" spans="1:17" s="793" customFormat="1" ht="18.600000000000001" customHeight="1">
      <c r="A7"/>
      <c r="B7" s="178" t="s">
        <v>69</v>
      </c>
      <c r="C7" s="840">
        <v>180.49119632396102</v>
      </c>
      <c r="D7" s="841">
        <v>178.97893880588902</v>
      </c>
      <c r="E7" s="842">
        <f t="shared" ref="E7" si="0">+((C7-D7)/D7)*100</f>
        <v>0.84493601770212667</v>
      </c>
      <c r="F7" s="840">
        <v>44.394844830540023</v>
      </c>
      <c r="G7" s="843">
        <v>66.757778608148087</v>
      </c>
      <c r="H7" s="843">
        <v>69.33857288527291</v>
      </c>
      <c r="I7" s="843">
        <v>44.105545727666026</v>
      </c>
      <c r="J7" s="843">
        <v>42.014234081409001</v>
      </c>
      <c r="K7" s="16"/>
      <c r="L7"/>
      <c r="M7"/>
      <c r="N7"/>
      <c r="O7"/>
      <c r="P7"/>
      <c r="Q7"/>
    </row>
    <row r="8" spans="1:17" s="793" customFormat="1" ht="3" customHeight="1">
      <c r="A8"/>
      <c r="B8" s="137"/>
      <c r="C8" s="137"/>
      <c r="D8" s="137"/>
      <c r="E8" s="137"/>
      <c r="F8" s="137"/>
      <c r="G8" s="137"/>
      <c r="H8" s="137"/>
      <c r="I8" s="137"/>
      <c r="J8" s="137"/>
      <c r="K8" s="16"/>
      <c r="L8" s="16"/>
      <c r="M8"/>
      <c r="N8"/>
      <c r="O8"/>
      <c r="P8"/>
      <c r="Q8"/>
    </row>
    <row r="9" spans="1:17" s="793" customFormat="1">
      <c r="A9"/>
      <c r="B9"/>
      <c r="C9"/>
      <c r="D9"/>
      <c r="E9"/>
      <c r="F9"/>
      <c r="G9"/>
      <c r="H9"/>
      <c r="I9"/>
      <c r="J9"/>
      <c r="K9"/>
      <c r="L9"/>
      <c r="M9"/>
      <c r="N9"/>
      <c r="O9"/>
      <c r="P9"/>
      <c r="Q9"/>
    </row>
    <row r="10" spans="1:17" s="793" customFormat="1">
      <c r="A10"/>
      <c r="B10"/>
      <c r="C10"/>
      <c r="D10"/>
      <c r="E10"/>
      <c r="F10"/>
      <c r="G10"/>
      <c r="H10"/>
      <c r="I10"/>
      <c r="J10"/>
      <c r="K10"/>
      <c r="L10"/>
      <c r="M10"/>
      <c r="N10"/>
      <c r="O10"/>
      <c r="P10"/>
      <c r="Q10"/>
    </row>
  </sheetData>
  <mergeCells count="8">
    <mergeCell ref="H5:H6"/>
    <mergeCell ref="I5:I6"/>
    <mergeCell ref="J5:J6"/>
    <mergeCell ref="C5:C6"/>
    <mergeCell ref="D5:D6"/>
    <mergeCell ref="E5:E6"/>
    <mergeCell ref="F5:F6"/>
    <mergeCell ref="G5:G6"/>
  </mergeCells>
  <pageMargins left="0.7" right="0.7" top="0.75" bottom="0.75" header="0.3" footer="0.3"/>
  <pageSetup paperSize="9" scale="5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B7DEE8"/>
    <pageSetUpPr fitToPage="1"/>
  </sheetPr>
  <dimension ref="A1:M12"/>
  <sheetViews>
    <sheetView showGridLines="0" zoomScale="60" zoomScaleNormal="60" workbookViewId="0"/>
  </sheetViews>
  <sheetFormatPr baseColWidth="10" defaultColWidth="11.44140625" defaultRowHeight="14.4"/>
  <cols>
    <col min="1" max="1" customWidth="true" width="2.5546875" collapsed="true"/>
    <col min="2" max="2" customWidth="true" style="792" width="115.5546875" collapsed="true"/>
    <col min="3" max="10" customWidth="true" style="792" width="17.5546875" collapsed="true"/>
    <col min="11" max="11" style="792" width="11.44140625" collapsed="true"/>
    <col min="12" max="12" customWidth="true" style="792" width="9.0" collapsed="true"/>
    <col min="13" max="15" style="792" width="11.44140625" collapsed="true"/>
    <col min="16" max="16" customWidth="true" style="792" width="1.44140625" collapsed="true"/>
    <col min="17" max="20" style="792" width="11.44140625" collapsed="true"/>
    <col min="21" max="21" customWidth="true" style="792" width="1.44140625" collapsed="true"/>
    <col min="22" max="25" style="792" width="11.44140625" collapsed="true"/>
    <col min="26" max="26" customWidth="true" style="792" width="1.33203125" collapsed="true"/>
    <col min="27" max="30" style="792" width="11.44140625" collapsed="true"/>
    <col min="31" max="31" customWidth="true" style="792" width="2.33203125" collapsed="true"/>
    <col min="32" max="35" style="792" width="11.44140625" collapsed="true"/>
    <col min="36" max="36" customWidth="true" style="792" width="1.44140625" collapsed="true"/>
    <col min="37" max="40" style="792" width="11.44140625" collapsed="true"/>
    <col min="41" max="41" customWidth="true" style="792" width="1.0" collapsed="true"/>
    <col min="42" max="45" style="792" width="11.44140625" collapsed="true"/>
    <col min="46" max="46" customWidth="true" style="792" width="1.44140625" collapsed="true"/>
    <col min="47" max="50" style="792" width="11.44140625" collapsed="true"/>
    <col min="51" max="51" customWidth="true" style="792" width="1.33203125" collapsed="true"/>
    <col min="52" max="16384" style="792" width="11.44140625" collapsed="true"/>
  </cols>
  <sheetData>
    <row r="1" spans="1:13" s="6" customFormat="1" ht="49.5" customHeight="1">
      <c r="C1" s="79"/>
      <c r="D1" s="79"/>
      <c r="E1" s="79"/>
      <c r="F1" s="79"/>
      <c r="G1" s="79"/>
      <c r="H1" s="79"/>
      <c r="I1" s="79"/>
      <c r="J1" s="79"/>
    </row>
    <row r="2" spans="1:13" s="39" customFormat="1" ht="56.1" customHeight="1">
      <c r="B2" s="263" t="s">
        <v>366</v>
      </c>
    </row>
    <row r="3" spans="1:13" s="1" customFormat="1">
      <c r="B3" s="266"/>
    </row>
    <row r="4" spans="1:13" s="1" customFormat="1" ht="3" customHeight="1">
      <c r="A4"/>
      <c r="B4" s="265"/>
      <c r="C4" s="265"/>
      <c r="D4" s="265"/>
      <c r="E4" s="265"/>
      <c r="F4" s="265"/>
      <c r="G4" s="265"/>
      <c r="H4" s="265"/>
      <c r="I4" s="265"/>
      <c r="J4" s="265"/>
    </row>
    <row r="5" spans="1:13" s="41" customFormat="1" ht="18" customHeight="1">
      <c r="A5"/>
      <c r="B5" s="40"/>
      <c r="C5" s="1162" t="s">
        <v>506</v>
      </c>
      <c r="D5" s="1162" t="s">
        <v>507</v>
      </c>
      <c r="E5" s="1174" t="s">
        <v>80</v>
      </c>
      <c r="F5" s="1162" t="s">
        <v>504</v>
      </c>
      <c r="G5" s="1162" t="s">
        <v>474</v>
      </c>
      <c r="H5" s="1162" t="s">
        <v>438</v>
      </c>
      <c r="I5" s="1162" t="s">
        <v>418</v>
      </c>
      <c r="J5" s="1162" t="s">
        <v>410</v>
      </c>
    </row>
    <row r="6" spans="1:13" ht="18" customHeight="1" thickBot="1">
      <c r="B6" s="119" t="s">
        <v>103</v>
      </c>
      <c r="C6" s="1163"/>
      <c r="D6" s="1163"/>
      <c r="E6" s="1175"/>
      <c r="F6" s="1163"/>
      <c r="G6" s="1163"/>
      <c r="H6" s="1163"/>
      <c r="I6" s="1163"/>
      <c r="J6" s="1163"/>
      <c r="K6" s="16"/>
      <c r="L6"/>
      <c r="M6"/>
    </row>
    <row r="7" spans="1:13" ht="18.600000000000001" customHeight="1">
      <c r="B7" s="165" t="s">
        <v>462</v>
      </c>
      <c r="C7" s="269">
        <v>-26.963700230000001</v>
      </c>
      <c r="D7" s="726">
        <v>-540.90641675000006</v>
      </c>
      <c r="E7" s="844">
        <f>+((C7-D7)/D7)*100</f>
        <v>-95.015089598675956</v>
      </c>
      <c r="F7" s="269">
        <v>0</v>
      </c>
      <c r="G7" s="835">
        <v>14.508450740000001</v>
      </c>
      <c r="H7" s="835">
        <v>-41.472150970000001</v>
      </c>
      <c r="I7" s="835">
        <v>-8.1970049999999901</v>
      </c>
      <c r="J7" s="835">
        <v>2.1312399999260379E-3</v>
      </c>
      <c r="K7" s="16"/>
      <c r="L7"/>
      <c r="M7"/>
    </row>
    <row r="8" spans="1:13" ht="18.600000000000001" customHeight="1">
      <c r="B8" s="73" t="s">
        <v>107</v>
      </c>
      <c r="C8" s="271">
        <v>-199.07348608864277</v>
      </c>
      <c r="D8" s="342">
        <v>-209.32623008328699</v>
      </c>
      <c r="E8" s="845">
        <f t="shared" ref="E8:E9" si="0">+((C8-D8)/D8)*100</f>
        <v>-4.8979738423440029</v>
      </c>
      <c r="F8" s="271">
        <v>-61.273098854626198</v>
      </c>
      <c r="G8" s="837">
        <v>-71.660397899840717</v>
      </c>
      <c r="H8" s="837">
        <v>-66.139989334175851</v>
      </c>
      <c r="I8" s="837">
        <v>-55.984162331797165</v>
      </c>
      <c r="J8" s="837">
        <v>-73.286361842930546</v>
      </c>
      <c r="K8" s="16"/>
      <c r="L8"/>
      <c r="M8"/>
    </row>
    <row r="9" spans="1:13" ht="18.600000000000001" customHeight="1">
      <c r="B9" s="179" t="s">
        <v>70</v>
      </c>
      <c r="C9" s="498">
        <v>-226.03718631864277</v>
      </c>
      <c r="D9" s="344">
        <v>-750.23264683328705</v>
      </c>
      <c r="E9" s="846">
        <f t="shared" si="0"/>
        <v>-69.8710543625714</v>
      </c>
      <c r="F9" s="498">
        <v>-61.273098854626198</v>
      </c>
      <c r="G9" s="839">
        <v>-57.151947159840716</v>
      </c>
      <c r="H9" s="839">
        <v>-107.61214030417585</v>
      </c>
      <c r="I9" s="839">
        <v>-64.181167331797155</v>
      </c>
      <c r="J9" s="839">
        <v>-73.28423060293062</v>
      </c>
      <c r="K9" s="16"/>
      <c r="L9"/>
      <c r="M9"/>
    </row>
    <row r="10" spans="1:13" ht="3" customHeight="1">
      <c r="B10" s="139"/>
      <c r="C10" s="140"/>
      <c r="D10" s="140"/>
      <c r="E10" s="140"/>
      <c r="F10" s="140"/>
      <c r="G10" s="140"/>
      <c r="H10" s="140"/>
      <c r="I10" s="140"/>
      <c r="J10" s="140"/>
      <c r="K10" s="16"/>
      <c r="L10"/>
      <c r="M10"/>
    </row>
    <row r="11" spans="1:13">
      <c r="B11"/>
      <c r="C11"/>
      <c r="D11"/>
      <c r="E11"/>
      <c r="F11"/>
      <c r="G11"/>
      <c r="H11"/>
      <c r="I11"/>
      <c r="J11"/>
      <c r="K11"/>
      <c r="L11"/>
      <c r="M11"/>
    </row>
    <row r="12" spans="1:13">
      <c r="B12" s="200"/>
      <c r="C12"/>
      <c r="D12"/>
      <c r="E12"/>
      <c r="F12"/>
      <c r="G12"/>
      <c r="H12"/>
      <c r="I12"/>
      <c r="J12"/>
      <c r="K12"/>
      <c r="L12"/>
      <c r="M12"/>
    </row>
  </sheetData>
  <mergeCells count="8">
    <mergeCell ref="H5:H6"/>
    <mergeCell ref="I5:I6"/>
    <mergeCell ref="J5:J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9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B7DEE8"/>
    <pageSetUpPr fitToPage="1"/>
  </sheetPr>
  <dimension ref="A1:R17"/>
  <sheetViews>
    <sheetView showGridLines="0" zoomScale="60" zoomScaleNormal="60" workbookViewId="0"/>
  </sheetViews>
  <sheetFormatPr baseColWidth="10" defaultColWidth="9.33203125" defaultRowHeight="14.4"/>
  <cols>
    <col min="1" max="1" customWidth="true" width="2.5546875" collapsed="true"/>
    <col min="2" max="2" customWidth="true" style="346" width="115.5546875" collapsed="true"/>
    <col min="3" max="10" customWidth="true" style="346" width="17.5546875" collapsed="true"/>
    <col min="11" max="16384" style="346" width="9.33203125" collapsed="true"/>
  </cols>
  <sheetData>
    <row r="1" spans="1:18" s="6" customFormat="1" ht="49.5" customHeight="1">
      <c r="C1" s="79"/>
      <c r="D1" s="79"/>
      <c r="E1" s="79"/>
      <c r="F1" s="79"/>
      <c r="G1" s="79" t="s">
        <v>5</v>
      </c>
      <c r="H1" s="79"/>
      <c r="I1" s="79"/>
      <c r="J1" s="79"/>
    </row>
    <row r="2" spans="1:18" s="39" customFormat="1" ht="56.1" customHeight="1">
      <c r="B2" s="263" t="s">
        <v>367</v>
      </c>
    </row>
    <row r="3" spans="1:18" s="1" customFormat="1">
      <c r="B3" s="266"/>
    </row>
    <row r="4" spans="1:18" s="1" customFormat="1" ht="3" customHeight="1">
      <c r="A4"/>
      <c r="B4" s="265"/>
      <c r="C4" s="265"/>
      <c r="D4" s="265"/>
      <c r="E4" s="265"/>
      <c r="F4" s="265"/>
      <c r="G4" s="265"/>
      <c r="H4" s="265"/>
      <c r="I4" s="265"/>
      <c r="J4" s="265"/>
    </row>
    <row r="5" spans="1:18" s="41" customFormat="1" ht="18" customHeight="1">
      <c r="A5"/>
      <c r="B5" s="40"/>
      <c r="C5" s="1162" t="s">
        <v>506</v>
      </c>
      <c r="D5" s="1162" t="s">
        <v>507</v>
      </c>
      <c r="E5" s="1174" t="s">
        <v>80</v>
      </c>
      <c r="F5" s="1162" t="s">
        <v>504</v>
      </c>
      <c r="G5" s="1162" t="s">
        <v>474</v>
      </c>
      <c r="H5" s="1162" t="s">
        <v>438</v>
      </c>
      <c r="I5" s="1162" t="s">
        <v>418</v>
      </c>
      <c r="J5" s="1162" t="s">
        <v>410</v>
      </c>
    </row>
    <row r="6" spans="1:18" ht="18" customHeight="1" thickBot="1">
      <c r="B6" s="180" t="s">
        <v>103</v>
      </c>
      <c r="C6" s="1163"/>
      <c r="D6" s="1163"/>
      <c r="E6" s="1175"/>
      <c r="F6" s="1163"/>
      <c r="G6" s="1163"/>
      <c r="H6" s="1163"/>
      <c r="I6" s="1163"/>
      <c r="J6" s="1163"/>
      <c r="K6"/>
      <c r="L6"/>
      <c r="M6"/>
      <c r="N6"/>
      <c r="O6"/>
      <c r="P6"/>
      <c r="Q6"/>
      <c r="R6"/>
    </row>
    <row r="7" spans="1:18" ht="18.600000000000001" customHeight="1">
      <c r="B7" s="181" t="s">
        <v>108</v>
      </c>
      <c r="C7" s="506">
        <v>12117.599869532802</v>
      </c>
      <c r="D7" s="507">
        <v>11792.665050975402</v>
      </c>
      <c r="E7" s="303">
        <f>+((C7-D7)/D7)*100</f>
        <v>2.7553976743409985</v>
      </c>
      <c r="F7" s="506">
        <v>4077.1756651070418</v>
      </c>
      <c r="G7" s="585">
        <v>4029.5268712493098</v>
      </c>
      <c r="H7" s="585">
        <v>4010.89733317645</v>
      </c>
      <c r="I7" s="585">
        <v>4080.0425684753009</v>
      </c>
      <c r="J7" s="585">
        <v>4091.6326225416624</v>
      </c>
      <c r="K7"/>
      <c r="L7"/>
      <c r="M7"/>
      <c r="N7"/>
      <c r="O7"/>
      <c r="P7"/>
      <c r="Q7"/>
      <c r="R7"/>
    </row>
    <row r="8" spans="1:18" ht="18.600000000000001" customHeight="1">
      <c r="B8" s="182" t="s">
        <v>109</v>
      </c>
      <c r="C8" s="847">
        <v>-2973.4211952883707</v>
      </c>
      <c r="D8" s="848">
        <v>-2812.6277463096903</v>
      </c>
      <c r="E8" s="849">
        <f>+((C8-D8)/D8)*100</f>
        <v>5.7168407440212965</v>
      </c>
      <c r="F8" s="847">
        <v>-998.14656305980043</v>
      </c>
      <c r="G8" s="850">
        <v>-994.2670561326604</v>
      </c>
      <c r="H8" s="850">
        <v>-981.00757609590983</v>
      </c>
      <c r="I8" s="850">
        <v>-964.12367021336013</v>
      </c>
      <c r="J8" s="850">
        <v>-949.96480783350989</v>
      </c>
      <c r="K8"/>
      <c r="L8"/>
      <c r="M8"/>
      <c r="N8"/>
      <c r="O8"/>
      <c r="P8"/>
      <c r="Q8"/>
      <c r="R8"/>
    </row>
    <row r="9" spans="1:18" ht="18.600000000000001" customHeight="1">
      <c r="B9" s="78" t="s">
        <v>110</v>
      </c>
      <c r="C9" s="270">
        <v>-1233.93879947245</v>
      </c>
      <c r="D9" s="45">
        <v>-1164.4562395977798</v>
      </c>
      <c r="E9" s="66">
        <f>+((C9-D9)/D9)*100</f>
        <v>5.9669532878857243</v>
      </c>
      <c r="F9" s="270">
        <v>-418.15693317860894</v>
      </c>
      <c r="G9" s="586">
        <v>-408.3535562199811</v>
      </c>
      <c r="H9" s="586">
        <v>-407.42831007385996</v>
      </c>
      <c r="I9" s="586">
        <v>-389.17854274613001</v>
      </c>
      <c r="J9" s="586">
        <v>-388.20529238899383</v>
      </c>
      <c r="K9"/>
      <c r="L9"/>
      <c r="M9"/>
      <c r="N9"/>
      <c r="O9"/>
      <c r="P9"/>
      <c r="Q9"/>
      <c r="R9"/>
    </row>
    <row r="10" spans="1:18" ht="18.600000000000001" customHeight="1">
      <c r="B10" s="78" t="s">
        <v>111</v>
      </c>
      <c r="C10" s="270">
        <v>-590.83724245768508</v>
      </c>
      <c r="D10" s="45">
        <v>-585.81509071504797</v>
      </c>
      <c r="E10" s="66">
        <f>+((C10-D10)/D10)*100</f>
        <v>0.85729299607271126</v>
      </c>
      <c r="F10" s="270">
        <v>-203.21870436411206</v>
      </c>
      <c r="G10" s="586">
        <v>-196.074773824918</v>
      </c>
      <c r="H10" s="586">
        <v>-191.54376426865502</v>
      </c>
      <c r="I10" s="586">
        <v>-191.77946967345611</v>
      </c>
      <c r="J10" s="586">
        <v>-196.33139604754496</v>
      </c>
      <c r="K10"/>
      <c r="L10"/>
      <c r="M10"/>
      <c r="N10"/>
      <c r="O10"/>
      <c r="P10"/>
      <c r="Q10"/>
      <c r="R10"/>
    </row>
    <row r="11" spans="1:18" ht="18.600000000000001" customHeight="1">
      <c r="B11" s="184" t="s">
        <v>420</v>
      </c>
      <c r="C11" s="851">
        <v>-4798.197237218501</v>
      </c>
      <c r="D11" s="852">
        <v>-4562.8990766225206</v>
      </c>
      <c r="E11" s="853">
        <f>+((C11-D11)/D11)*100</f>
        <v>5.1567689016288556</v>
      </c>
      <c r="F11" s="851">
        <v>-1619.5222006025206</v>
      </c>
      <c r="G11" s="854">
        <v>-1598.6953861775601</v>
      </c>
      <c r="H11" s="854">
        <v>-1579.9796504384203</v>
      </c>
      <c r="I11" s="854">
        <v>-1545.0816826329492</v>
      </c>
      <c r="J11" s="854">
        <v>-1534.5014962700507</v>
      </c>
      <c r="K11"/>
      <c r="L11"/>
      <c r="M11"/>
      <c r="N11"/>
      <c r="O11"/>
      <c r="P11"/>
      <c r="Q11"/>
      <c r="R11"/>
    </row>
    <row r="12" spans="1:18" ht="3" customHeight="1">
      <c r="B12" s="347"/>
      <c r="C12" s="348"/>
      <c r="D12" s="348"/>
      <c r="E12" s="348"/>
      <c r="F12" s="348"/>
      <c r="G12" s="348"/>
      <c r="H12" s="348"/>
      <c r="I12" s="348"/>
      <c r="J12" s="348"/>
    </row>
    <row r="13" spans="1:18" ht="18.45" customHeight="1">
      <c r="B13" s="184" t="s">
        <v>112</v>
      </c>
      <c r="C13" s="855">
        <f>+F13</f>
        <v>39.161741865389097</v>
      </c>
      <c r="D13" s="856">
        <f>+J13</f>
        <v>39.19308990884555</v>
      </c>
      <c r="E13" s="842">
        <f>+((C13-D13))</f>
        <v>-3.1348043456453922E-2</v>
      </c>
      <c r="F13" s="855">
        <v>39.161741865389097</v>
      </c>
      <c r="G13" s="857">
        <v>38.602392342093573</v>
      </c>
      <c r="H13" s="857">
        <v>37.708891636878214</v>
      </c>
      <c r="I13" s="857">
        <v>38.481026083858808</v>
      </c>
      <c r="J13" s="857">
        <v>39.19308990884555</v>
      </c>
    </row>
    <row r="14" spans="1:18" ht="18.45" customHeight="1">
      <c r="B14" s="184" t="s">
        <v>486</v>
      </c>
      <c r="C14" s="855">
        <f>+F14</f>
        <v>39.161741865389175</v>
      </c>
      <c r="D14" s="856">
        <f>+J14</f>
        <v>37.972320178498784</v>
      </c>
      <c r="E14" s="842">
        <f>+((C14-D14))</f>
        <v>1.1894216868903911</v>
      </c>
      <c r="F14" s="855">
        <v>39.161741865389175</v>
      </c>
      <c r="G14" s="857">
        <v>38.602392342093637</v>
      </c>
      <c r="H14" s="857">
        <v>37.708891636878285</v>
      </c>
      <c r="I14" s="857">
        <v>37.32182500924138</v>
      </c>
      <c r="J14" s="857">
        <v>37.972320178498784</v>
      </c>
    </row>
    <row r="15" spans="1:18" ht="1.95" customHeight="1">
      <c r="B15" s="347"/>
      <c r="C15" s="348"/>
      <c r="D15" s="348"/>
      <c r="E15" s="348"/>
      <c r="F15" s="348"/>
      <c r="G15" s="348"/>
      <c r="H15" s="348"/>
      <c r="I15" s="348"/>
      <c r="J15" s="348"/>
    </row>
    <row r="17" spans="2:10">
      <c r="B17" s="1177" t="s">
        <v>488</v>
      </c>
      <c r="C17" s="1177"/>
      <c r="D17" s="1177"/>
      <c r="E17" s="1177"/>
      <c r="F17" s="1177"/>
      <c r="G17" s="1177"/>
      <c r="H17" s="1177"/>
      <c r="I17" s="1177"/>
      <c r="J17" s="1177"/>
    </row>
  </sheetData>
  <mergeCells count="9">
    <mergeCell ref="B17:J17"/>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3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B7DEE8"/>
    <pageSetUpPr fitToPage="1"/>
  </sheetPr>
  <dimension ref="A1:N16"/>
  <sheetViews>
    <sheetView showGridLines="0" zoomScale="60" zoomScaleNormal="60" zoomScalePageLayoutView="60" workbookViewId="0"/>
  </sheetViews>
  <sheetFormatPr baseColWidth="10" defaultColWidth="9.33203125" defaultRowHeight="14.4"/>
  <cols>
    <col min="1" max="1" customWidth="true" width="2.5546875" collapsed="true"/>
    <col min="2" max="2" customWidth="true" style="346" width="115.5546875" collapsed="true"/>
    <col min="3" max="10" customWidth="true" style="346" width="17.5546875" collapsed="true"/>
    <col min="11" max="16384" style="346" width="9.33203125" collapsed="true"/>
  </cols>
  <sheetData>
    <row r="1" spans="1:14" s="6" customFormat="1" ht="49.5" customHeight="1">
      <c r="C1" s="79"/>
      <c r="D1" s="79"/>
      <c r="E1" s="79"/>
      <c r="F1" s="79"/>
      <c r="G1" s="79" t="s">
        <v>5</v>
      </c>
      <c r="H1" s="79"/>
      <c r="I1" s="79"/>
      <c r="J1" s="79"/>
    </row>
    <row r="2" spans="1:14" s="39" customFormat="1" ht="56.1" customHeight="1">
      <c r="B2" s="263" t="s">
        <v>368</v>
      </c>
    </row>
    <row r="3" spans="1:14" s="1" customFormat="1">
      <c r="B3" s="266"/>
    </row>
    <row r="4" spans="1:14" s="1" customFormat="1" ht="3" customHeight="1">
      <c r="A4"/>
      <c r="B4" s="265"/>
      <c r="C4" s="265"/>
      <c r="D4" s="265"/>
      <c r="E4" s="265"/>
      <c r="F4" s="265"/>
      <c r="G4" s="265"/>
      <c r="H4" s="265"/>
      <c r="I4" s="265"/>
      <c r="J4" s="265"/>
    </row>
    <row r="5" spans="1:14" s="41" customFormat="1" ht="18" customHeight="1">
      <c r="A5"/>
      <c r="B5" s="40"/>
      <c r="C5" s="1162" t="s">
        <v>506</v>
      </c>
      <c r="D5" s="1162" t="s">
        <v>507</v>
      </c>
      <c r="E5" s="1174" t="s">
        <v>80</v>
      </c>
      <c r="F5" s="1162" t="s">
        <v>504</v>
      </c>
      <c r="G5" s="1162" t="s">
        <v>474</v>
      </c>
      <c r="H5" s="1162" t="s">
        <v>438</v>
      </c>
      <c r="I5" s="1162" t="s">
        <v>418</v>
      </c>
      <c r="J5" s="1162" t="s">
        <v>410</v>
      </c>
    </row>
    <row r="6" spans="1:14" s="349" customFormat="1" ht="18" customHeight="1" thickBot="1">
      <c r="A6"/>
      <c r="B6" s="119" t="s">
        <v>103</v>
      </c>
      <c r="C6" s="1163"/>
      <c r="D6" s="1163"/>
      <c r="E6" s="1175"/>
      <c r="F6" s="1163"/>
      <c r="G6" s="1163"/>
      <c r="H6" s="1163"/>
      <c r="I6" s="1163"/>
      <c r="J6" s="1163"/>
      <c r="K6" s="16"/>
      <c r="L6"/>
    </row>
    <row r="7" spans="1:14" s="349" customFormat="1" ht="18.600000000000001" customHeight="1">
      <c r="A7"/>
      <c r="B7" s="165" t="s">
        <v>113</v>
      </c>
      <c r="C7" s="269">
        <v>-616.98699458999988</v>
      </c>
      <c r="D7" s="48">
        <v>-724.80055078999999</v>
      </c>
      <c r="E7" s="858">
        <f>+((C7-D7)/D7)*100</f>
        <v>-14.874927465561136</v>
      </c>
      <c r="F7" s="269">
        <v>-244.54933241999993</v>
      </c>
      <c r="G7" s="835">
        <v>-177.60423507999994</v>
      </c>
      <c r="H7" s="835">
        <v>-194.83342709000001</v>
      </c>
      <c r="I7" s="835">
        <v>-331.52582297000004</v>
      </c>
      <c r="J7" s="835">
        <v>-238.23610005999996</v>
      </c>
      <c r="K7" s="16"/>
      <c r="L7"/>
    </row>
    <row r="8" spans="1:14" s="349" customFormat="1" ht="18.600000000000001" customHeight="1">
      <c r="A8"/>
      <c r="B8" s="73" t="s">
        <v>72</v>
      </c>
      <c r="C8" s="271">
        <v>-162.82120528000021</v>
      </c>
      <c r="D8" s="60">
        <v>-270.60636319999998</v>
      </c>
      <c r="E8" s="859">
        <f>+((C8-D8)/D8)*100</f>
        <v>-39.830976864478913</v>
      </c>
      <c r="F8" s="271">
        <v>-57.426321650000148</v>
      </c>
      <c r="G8" s="837">
        <v>-62.355100790000066</v>
      </c>
      <c r="H8" s="837">
        <v>-43.039782840000001</v>
      </c>
      <c r="I8" s="837">
        <v>-81.996241959999793</v>
      </c>
      <c r="J8" s="837">
        <v>-76.388814040000057</v>
      </c>
      <c r="K8" s="16"/>
      <c r="L8"/>
    </row>
    <row r="9" spans="1:14" s="349" customFormat="1" ht="18.600000000000001" customHeight="1">
      <c r="A9"/>
      <c r="B9" s="177" t="s">
        <v>114</v>
      </c>
      <c r="C9" s="498">
        <v>-779.80819987000007</v>
      </c>
      <c r="D9" s="860">
        <v>-995.40691399000002</v>
      </c>
      <c r="E9" s="320">
        <f>+((C9-D9)/D9)*100</f>
        <v>-21.659354691016933</v>
      </c>
      <c r="F9" s="498">
        <v>-301.97565407000002</v>
      </c>
      <c r="G9" s="839">
        <v>-239.95933587000002</v>
      </c>
      <c r="H9" s="839">
        <v>-237.87320993000003</v>
      </c>
      <c r="I9" s="839">
        <v>-413.52206492999971</v>
      </c>
      <c r="J9" s="839">
        <v>-314.62491410000007</v>
      </c>
      <c r="K9" s="16"/>
      <c r="L9"/>
    </row>
    <row r="10" spans="1:14" s="349" customFormat="1" ht="1.95" customHeight="1">
      <c r="A10"/>
      <c r="B10" s="134"/>
      <c r="C10" s="134"/>
      <c r="D10" s="134"/>
      <c r="E10" s="134"/>
      <c r="F10" s="134"/>
      <c r="G10" s="134"/>
      <c r="H10" s="134"/>
      <c r="I10" s="134"/>
      <c r="J10" s="134"/>
      <c r="K10" s="16"/>
      <c r="L10"/>
    </row>
    <row r="11" spans="1:14" ht="18.600000000000001" customHeight="1">
      <c r="B11" s="327" t="s">
        <v>280</v>
      </c>
      <c r="C11" s="861">
        <v>2.3691302757190488E-3</v>
      </c>
      <c r="D11" s="862">
        <v>2.8205934253637231E-3</v>
      </c>
      <c r="E11" s="863">
        <v>-4.5146314964467429E-2</v>
      </c>
      <c r="F11" s="861">
        <v>2.3691302757190488E-3</v>
      </c>
      <c r="G11" s="864">
        <v>2.39285286085316E-3</v>
      </c>
      <c r="H11" s="864">
        <v>2.5256430158848565E-3</v>
      </c>
      <c r="I11" s="864">
        <v>2.7349748854793633E-3</v>
      </c>
      <c r="J11" s="864">
        <v>2.8205934253637231E-3</v>
      </c>
    </row>
    <row r="12" spans="1:14" ht="3" customHeight="1">
      <c r="B12" s="347"/>
      <c r="C12" s="348"/>
      <c r="D12" s="348"/>
      <c r="E12" s="348"/>
      <c r="F12" s="348"/>
      <c r="G12" s="348"/>
      <c r="H12" s="348"/>
      <c r="I12" s="348"/>
      <c r="J12" s="348"/>
    </row>
    <row r="15" spans="1:14">
      <c r="N15" s="797"/>
    </row>
    <row r="16" spans="1:14">
      <c r="N16" s="797"/>
    </row>
  </sheetData>
  <mergeCells count="8">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5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B7DEE8"/>
    <pageSetUpPr fitToPage="1"/>
  </sheetPr>
  <dimension ref="A1:S12"/>
  <sheetViews>
    <sheetView showGridLines="0" zoomScale="60" zoomScaleNormal="60" workbookViewId="0"/>
  </sheetViews>
  <sheetFormatPr baseColWidth="10" defaultColWidth="11.44140625" defaultRowHeight="14.4"/>
  <cols>
    <col min="1" max="1" customWidth="true" width="2.5546875" collapsed="true"/>
    <col min="2" max="2" customWidth="true" style="792" width="115.5546875" collapsed="true"/>
    <col min="3" max="10" customWidth="true" style="792" width="17.5546875" collapsed="true"/>
    <col min="11" max="182" style="792" width="11.44140625" collapsed="true"/>
    <col min="183" max="183" customWidth="true" style="792" width="3.44140625" collapsed="true"/>
    <col min="184" max="184" customWidth="true" style="792" width="51.5546875" collapsed="true"/>
    <col min="185" max="185" customWidth="true" style="792" width="0.44140625" collapsed="true"/>
    <col min="186" max="186" customWidth="true" hidden="true" style="792" width="0.0" collapsed="true"/>
    <col min="187" max="187" customWidth="true" style="792" width="7.33203125" collapsed="true"/>
    <col min="188" max="188" customWidth="true" style="792" width="0.44140625" collapsed="true"/>
    <col min="189" max="189" customWidth="true" style="792" width="8.6640625" collapsed="true"/>
    <col min="190" max="190" customWidth="true" style="792" width="9.5546875" collapsed="true"/>
    <col min="191" max="191" customWidth="true" style="792" width="8.6640625" collapsed="true"/>
    <col min="192" max="192" customWidth="true" style="792" width="7.5546875" collapsed="true"/>
    <col min="193" max="193" customWidth="true" style="792" width="2.0" collapsed="true"/>
    <col min="194" max="194" customWidth="true" style="792" width="7.5546875" collapsed="true"/>
    <col min="195" max="195" customWidth="true" style="792" width="0.44140625" collapsed="true"/>
    <col min="196" max="199" customWidth="true" style="792" width="7.5546875" collapsed="true"/>
    <col min="200" max="200" customWidth="true" style="792" width="8.5546875" collapsed="true"/>
    <col min="201" max="201" customWidth="true" style="792" width="14.5546875" collapsed="true"/>
    <col min="202" max="202" customWidth="true" style="792" width="13.44140625" collapsed="true"/>
    <col min="203" max="203" customWidth="true" style="792" width="9.5546875" collapsed="true"/>
    <col min="204" max="205" customWidth="true" style="792" width="13.44140625" collapsed="true"/>
    <col min="206" max="206" customWidth="true" style="792" width="0.44140625" collapsed="true"/>
    <col min="207" max="207" customWidth="true" style="792" width="14.6640625" collapsed="true"/>
    <col min="208" max="208" customWidth="true" style="792" width="12.44140625" collapsed="true"/>
    <col min="209" max="209" customWidth="true" style="792" width="13.44140625" collapsed="true"/>
    <col min="210" max="210" customWidth="true" style="792" width="13.0" collapsed="true"/>
    <col min="211" max="211" customWidth="true" style="792" width="12.44140625" collapsed="true"/>
    <col min="212" max="215" customWidth="true" style="792" width="11.44140625" collapsed="true"/>
    <col min="216" max="216" customWidth="true" style="792" width="23.44140625" collapsed="true"/>
    <col min="217" max="228" customWidth="true" style="792" width="8.5546875" collapsed="true"/>
    <col min="229" max="16384" style="792" width="11.44140625" collapsed="true"/>
  </cols>
  <sheetData>
    <row r="1" spans="1:19" s="6" customFormat="1" ht="49.5" customHeight="1">
      <c r="C1" s="79"/>
      <c r="D1" s="79"/>
      <c r="E1" s="79"/>
      <c r="F1" s="79"/>
      <c r="G1" s="79" t="s">
        <v>5</v>
      </c>
      <c r="H1" s="79"/>
      <c r="I1" s="79"/>
      <c r="J1" s="79"/>
    </row>
    <row r="2" spans="1:19" s="39" customFormat="1" ht="56.1" customHeight="1">
      <c r="B2" s="263" t="s">
        <v>369</v>
      </c>
    </row>
    <row r="3" spans="1:19" s="1" customFormat="1">
      <c r="B3" s="266"/>
    </row>
    <row r="4" spans="1:19" s="1" customFormat="1" ht="3" customHeight="1">
      <c r="A4"/>
      <c r="B4" s="265"/>
      <c r="C4" s="265"/>
      <c r="D4" s="265"/>
      <c r="E4" s="265"/>
      <c r="F4" s="265"/>
      <c r="G4" s="265"/>
      <c r="H4" s="265"/>
      <c r="I4" s="265"/>
      <c r="J4" s="265"/>
    </row>
    <row r="5" spans="1:19" s="41" customFormat="1" ht="18" customHeight="1">
      <c r="A5"/>
      <c r="B5" s="40"/>
      <c r="C5" s="1162" t="s">
        <v>506</v>
      </c>
      <c r="D5" s="1162" t="s">
        <v>507</v>
      </c>
      <c r="E5" s="1174" t="s">
        <v>80</v>
      </c>
      <c r="F5" s="1162" t="s">
        <v>504</v>
      </c>
      <c r="G5" s="1162" t="s">
        <v>474</v>
      </c>
      <c r="H5" s="1162" t="s">
        <v>438</v>
      </c>
      <c r="I5" s="1162" t="s">
        <v>418</v>
      </c>
      <c r="J5" s="1162" t="s">
        <v>410</v>
      </c>
    </row>
    <row r="6" spans="1:19" ht="18" customHeight="1" thickBot="1">
      <c r="B6" s="119" t="s">
        <v>103</v>
      </c>
      <c r="C6" s="1163"/>
      <c r="D6" s="1163"/>
      <c r="E6" s="1175"/>
      <c r="F6" s="1163"/>
      <c r="G6" s="1163"/>
      <c r="H6" s="1163"/>
      <c r="I6" s="1163"/>
      <c r="J6" s="1163"/>
      <c r="K6" s="16"/>
      <c r="L6"/>
      <c r="M6"/>
      <c r="N6"/>
      <c r="O6"/>
      <c r="P6"/>
      <c r="Q6"/>
      <c r="R6"/>
      <c r="S6"/>
    </row>
    <row r="7" spans="1:19" s="349" customFormat="1" ht="18.600000000000001" customHeight="1">
      <c r="A7"/>
      <c r="B7" s="165" t="s">
        <v>115</v>
      </c>
      <c r="C7" s="269">
        <v>9.7703890992999973</v>
      </c>
      <c r="D7" s="48">
        <v>-28.734829864518005</v>
      </c>
      <c r="E7" s="834"/>
      <c r="F7" s="269">
        <v>0.61432203799999918</v>
      </c>
      <c r="G7" s="835">
        <v>10.362719381299994</v>
      </c>
      <c r="H7" s="835">
        <v>-1.206652319999997</v>
      </c>
      <c r="I7" s="835">
        <v>13.889602723517953</v>
      </c>
      <c r="J7" s="835">
        <v>-13.454926133468003</v>
      </c>
      <c r="K7" s="16"/>
      <c r="L7"/>
    </row>
    <row r="8" spans="1:19" s="349" customFormat="1" ht="18.600000000000001" customHeight="1">
      <c r="A8"/>
      <c r="B8" s="73" t="s">
        <v>116</v>
      </c>
      <c r="C8" s="271">
        <v>-68.338884349999972</v>
      </c>
      <c r="D8" s="60">
        <v>-51.563130451428506</v>
      </c>
      <c r="E8" s="343">
        <f>+((C8-D8)/D8)*100</f>
        <v>32.534397643630093</v>
      </c>
      <c r="F8" s="271">
        <v>-28.446412319999979</v>
      </c>
      <c r="G8" s="837">
        <v>-34.34638744999998</v>
      </c>
      <c r="H8" s="837">
        <v>-5.5460845800000138</v>
      </c>
      <c r="I8" s="837">
        <v>29.66370506699997</v>
      </c>
      <c r="J8" s="837">
        <v>-14.342590519999924</v>
      </c>
      <c r="K8" s="16"/>
      <c r="L8"/>
    </row>
    <row r="9" spans="1:19" s="349" customFormat="1" ht="18.600000000000001" customHeight="1">
      <c r="A9"/>
      <c r="B9" s="177" t="s">
        <v>117</v>
      </c>
      <c r="C9" s="498">
        <v>-58.568495250699975</v>
      </c>
      <c r="D9" s="860">
        <v>-80.297960315946511</v>
      </c>
      <c r="E9" s="320">
        <f>+((C9-D9)/D9)*100</f>
        <v>-27.061042372369258</v>
      </c>
      <c r="F9" s="498">
        <v>-27.832090281999982</v>
      </c>
      <c r="G9" s="839">
        <v>-23.983668068699984</v>
      </c>
      <c r="H9" s="839">
        <v>-6.752736900000011</v>
      </c>
      <c r="I9" s="839">
        <v>43.55330779051792</v>
      </c>
      <c r="J9" s="839">
        <v>-27.797516653467923</v>
      </c>
      <c r="K9" s="16"/>
      <c r="L9"/>
    </row>
    <row r="10" spans="1:19" s="349" customFormat="1" ht="3" customHeight="1">
      <c r="A10"/>
      <c r="B10" s="185"/>
      <c r="C10" s="134"/>
      <c r="D10" s="134"/>
      <c r="E10" s="134"/>
      <c r="F10" s="134"/>
      <c r="G10" s="134"/>
      <c r="H10" s="134"/>
      <c r="I10" s="134"/>
      <c r="J10" s="134"/>
      <c r="K10" s="16"/>
      <c r="L10"/>
    </row>
    <row r="11" spans="1:19" s="346" customFormat="1">
      <c r="A11"/>
      <c r="B11" s="350"/>
    </row>
    <row r="12" spans="1:19" s="346" customFormat="1">
      <c r="A12"/>
      <c r="B12" s="351"/>
    </row>
  </sheetData>
  <mergeCells count="8">
    <mergeCell ref="J5:J6"/>
    <mergeCell ref="H5:H6"/>
    <mergeCell ref="I5:I6"/>
    <mergeCell ref="G5:G6"/>
    <mergeCell ref="C5:C6"/>
    <mergeCell ref="D5:D6"/>
    <mergeCell ref="E5:E6"/>
    <mergeCell ref="F5:F6"/>
  </mergeCells>
  <conditionalFormatting sqref="E2:E4 E13:E65320">
    <cfRule type="cellIs" dxfId="1" priority="2" operator="notEqual">
      <formula>0</formula>
    </cfRule>
  </conditionalFormatting>
  <pageMargins left="0.70866141732283472" right="0.70866141732283472" top="0.74803149606299213" bottom="0.74803149606299213" header="0.31496062992125984" footer="0.31496062992125984"/>
  <pageSetup paperSize="9" scale="88" orientation="landscape" horizont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A9D0F-AD80-4DFE-8652-4779D285397C}">
  <sheetPr codeName="Hoja24">
    <tabColor rgb="FFB7DEE8"/>
  </sheetPr>
  <dimension ref="A1:O70"/>
  <sheetViews>
    <sheetView showGridLines="0" zoomScale="70" zoomScaleNormal="70" workbookViewId="0"/>
  </sheetViews>
  <sheetFormatPr baseColWidth="10" defaultColWidth="10.5546875" defaultRowHeight="15.6"/>
  <cols>
    <col min="1" max="1" customWidth="true" style="444" width="2.6640625" collapsed="true"/>
    <col min="2" max="2" customWidth="true" style="444" width="71.44140625" collapsed="true"/>
    <col min="3" max="3" customWidth="true" style="446" width="4.33203125" collapsed="true"/>
    <col min="4" max="6" style="446" width="10.5546875" collapsed="true"/>
    <col min="7" max="7" customWidth="true" style="446" width="6.6640625" collapsed="true"/>
    <col min="8" max="12" customWidth="true" style="446" width="11.33203125" collapsed="true"/>
    <col min="13" max="14" customWidth="true" style="446" width="14.33203125" collapsed="true"/>
    <col min="15" max="15" customWidth="true" style="444" width="2.21875" collapsed="true"/>
    <col min="16" max="16384" style="444" width="10.5546875" collapsed="true"/>
  </cols>
  <sheetData>
    <row r="1" spans="1:15" s="6" customFormat="1" ht="49.5" customHeight="1">
      <c r="C1" s="1178" t="s">
        <v>408</v>
      </c>
      <c r="D1" s="1178"/>
      <c r="E1" s="1178"/>
      <c r="F1" s="1178"/>
      <c r="G1" s="1178"/>
      <c r="H1" s="1178"/>
      <c r="I1" s="1178"/>
      <c r="J1" s="1178"/>
      <c r="K1" s="1178"/>
      <c r="L1" s="306"/>
      <c r="M1" s="306"/>
      <c r="N1" s="306"/>
    </row>
    <row r="2" spans="1:15" s="39" customFormat="1" ht="56.1" customHeight="1">
      <c r="B2" s="263" t="s">
        <v>406</v>
      </c>
      <c r="H2" s="307"/>
      <c r="I2" s="307"/>
      <c r="J2" s="307"/>
      <c r="K2" s="307"/>
      <c r="L2" s="307"/>
      <c r="M2" s="1145"/>
      <c r="N2" s="1145"/>
      <c r="O2" s="497"/>
    </row>
    <row r="3" spans="1:15" s="1" customFormat="1" ht="14.7" customHeight="1">
      <c r="B3" s="266"/>
      <c r="H3" s="308"/>
      <c r="I3" s="308"/>
      <c r="J3" s="308"/>
      <c r="K3" s="308"/>
      <c r="L3" s="308"/>
      <c r="M3" s="308"/>
      <c r="N3" s="308"/>
      <c r="O3" s="39"/>
    </row>
    <row r="4" spans="1:15" s="1" customFormat="1" ht="3" customHeight="1">
      <c r="A4" s="439"/>
      <c r="B4" s="440"/>
      <c r="C4" s="440"/>
      <c r="D4" s="440"/>
      <c r="E4" s="440"/>
      <c r="F4" s="440"/>
      <c r="G4" s="39"/>
      <c r="H4" s="441"/>
      <c r="I4" s="441"/>
      <c r="J4" s="441"/>
      <c r="K4" s="441"/>
      <c r="L4" s="441"/>
      <c r="M4" s="441"/>
      <c r="N4" s="441"/>
      <c r="O4" s="39"/>
    </row>
    <row r="5" spans="1:15" s="41" customFormat="1" ht="22.2" customHeight="1">
      <c r="A5" s="439"/>
      <c r="B5" s="442"/>
      <c r="C5" s="1180"/>
      <c r="D5" s="1162" t="s">
        <v>506</v>
      </c>
      <c r="E5" s="1162" t="s">
        <v>507</v>
      </c>
      <c r="F5" s="1174" t="s">
        <v>80</v>
      </c>
      <c r="G5" s="1182"/>
      <c r="H5" s="1183" t="s">
        <v>504</v>
      </c>
      <c r="I5" s="1183" t="s">
        <v>474</v>
      </c>
      <c r="J5" s="1183" t="s">
        <v>438</v>
      </c>
      <c r="K5" s="1183" t="s">
        <v>418</v>
      </c>
      <c r="L5" s="1183" t="s">
        <v>410</v>
      </c>
      <c r="M5" s="1162" t="s">
        <v>508</v>
      </c>
      <c r="N5" s="1162" t="s">
        <v>509</v>
      </c>
      <c r="O5" s="1089"/>
    </row>
    <row r="6" spans="1:15" s="1" customFormat="1" ht="22.2" customHeight="1" thickBot="1">
      <c r="A6" s="439"/>
      <c r="B6" s="443" t="s">
        <v>103</v>
      </c>
      <c r="C6" s="1181"/>
      <c r="D6" s="1163"/>
      <c r="E6" s="1163"/>
      <c r="F6" s="1175"/>
      <c r="G6" s="1182"/>
      <c r="H6" s="1184"/>
      <c r="I6" s="1184"/>
      <c r="J6" s="1184"/>
      <c r="K6" s="1184"/>
      <c r="L6" s="1184"/>
      <c r="M6" s="1163"/>
      <c r="N6" s="1163"/>
      <c r="O6" s="1089"/>
    </row>
    <row r="7" spans="1:15" ht="6" customHeight="1">
      <c r="B7" s="445"/>
      <c r="D7" s="447"/>
      <c r="E7" s="448"/>
      <c r="F7" s="448"/>
      <c r="G7" s="448"/>
      <c r="H7" s="448"/>
      <c r="I7" s="448"/>
      <c r="J7" s="448"/>
      <c r="K7" s="448"/>
      <c r="L7" s="448"/>
      <c r="M7" s="448"/>
      <c r="N7" s="448"/>
      <c r="O7" s="39"/>
    </row>
    <row r="8" spans="1:15" ht="22.5" customHeight="1">
      <c r="B8" s="449" t="s">
        <v>312</v>
      </c>
      <c r="D8" s="447"/>
      <c r="E8" s="448"/>
      <c r="F8" s="448"/>
      <c r="G8" s="448"/>
      <c r="H8" s="448"/>
      <c r="I8" s="448"/>
      <c r="J8" s="448"/>
      <c r="K8" s="448"/>
      <c r="L8" s="448"/>
      <c r="M8" s="448"/>
      <c r="N8" s="448"/>
      <c r="O8" s="39"/>
    </row>
    <row r="9" spans="1:15" ht="6" customHeight="1">
      <c r="B9" s="450"/>
      <c r="D9" s="447"/>
      <c r="E9" s="448"/>
      <c r="F9" s="448"/>
      <c r="G9" s="39"/>
      <c r="H9" s="448"/>
      <c r="I9" s="448"/>
      <c r="J9" s="448"/>
      <c r="K9" s="448"/>
      <c r="L9" s="448"/>
      <c r="M9" s="448"/>
      <c r="N9" s="448"/>
      <c r="O9" s="39"/>
    </row>
    <row r="10" spans="1:15" s="451" customFormat="1" ht="19.5" customHeight="1">
      <c r="B10" s="452" t="s">
        <v>40</v>
      </c>
      <c r="C10" s="453"/>
      <c r="D10" s="865">
        <v>7956.5313042414509</v>
      </c>
      <c r="E10" s="866">
        <v>8366.6718750069595</v>
      </c>
      <c r="F10" s="867">
        <f>+((D10-E10)/E10)*100</f>
        <v>-4.9020754834510276</v>
      </c>
      <c r="G10" s="39"/>
      <c r="H10" s="866">
        <v>2674.1524195274314</v>
      </c>
      <c r="I10" s="866">
        <v>2636.3089295477293</v>
      </c>
      <c r="J10" s="866">
        <v>2646.0699551662901</v>
      </c>
      <c r="K10" s="866">
        <v>2741.0558510416404</v>
      </c>
      <c r="L10" s="866">
        <v>2794.1945382984495</v>
      </c>
      <c r="M10" s="867">
        <f>+((H10-I10)/I10)*100</f>
        <v>1.4354725106588444</v>
      </c>
      <c r="N10" s="867">
        <f>+((H10-L10)/L10)*100</f>
        <v>-4.2961260257891283</v>
      </c>
      <c r="O10" s="39"/>
    </row>
    <row r="11" spans="1:15" s="451" customFormat="1" ht="8.6999999999999993" customHeight="1">
      <c r="B11" s="454"/>
      <c r="C11" s="453"/>
      <c r="D11" s="455"/>
      <c r="E11" s="456"/>
      <c r="F11" s="868"/>
      <c r="G11" s="39"/>
      <c r="H11" s="456"/>
      <c r="I11" s="456"/>
      <c r="J11" s="456"/>
      <c r="K11" s="456"/>
      <c r="L11" s="456"/>
      <c r="M11" s="869"/>
      <c r="N11" s="869"/>
      <c r="O11" s="39"/>
    </row>
    <row r="12" spans="1:15" s="451" customFormat="1" ht="19.5" customHeight="1">
      <c r="B12" s="452" t="s">
        <v>41</v>
      </c>
      <c r="C12" s="453"/>
      <c r="D12" s="865">
        <v>2923.2762917037003</v>
      </c>
      <c r="E12" s="866">
        <v>2777.9515768311803</v>
      </c>
      <c r="F12" s="867">
        <f>+((D12-E12)/E12)*100</f>
        <v>5.2313624213094601</v>
      </c>
      <c r="G12" s="39"/>
      <c r="H12" s="866">
        <v>975.01739977578018</v>
      </c>
      <c r="I12" s="866">
        <v>986.24483108292213</v>
      </c>
      <c r="J12" s="866">
        <v>962.01406084499797</v>
      </c>
      <c r="K12" s="866">
        <v>1000.91290601832</v>
      </c>
      <c r="L12" s="866">
        <v>923.03904784118015</v>
      </c>
      <c r="M12" s="867">
        <f t="shared" ref="M12:M18" si="0">+((H12-I12)/I12)*100</f>
        <v>-1.1384020431127582</v>
      </c>
      <c r="N12" s="867">
        <f t="shared" ref="N12:N18" si="1">+((H12-L12)/L12)*100</f>
        <v>5.6312191836486125</v>
      </c>
    </row>
    <row r="13" spans="1:15" s="451" customFormat="1" ht="19.5" customHeight="1">
      <c r="B13" s="457" t="s">
        <v>313</v>
      </c>
      <c r="C13" s="453"/>
      <c r="D13" s="870">
        <v>1259.9980506991483</v>
      </c>
      <c r="E13" s="871">
        <v>1321.0619750731573</v>
      </c>
      <c r="F13" s="872">
        <f t="shared" ref="F13:F18" si="2">+((D13-E13)/E13)*100</f>
        <v>-4.6223360846206676</v>
      </c>
      <c r="G13" s="39"/>
      <c r="H13" s="871">
        <v>410.57208699446181</v>
      </c>
      <c r="I13" s="871">
        <v>427.34812058423819</v>
      </c>
      <c r="J13" s="871">
        <v>422.07784312044828</v>
      </c>
      <c r="K13" s="871">
        <v>456.12694390918125</v>
      </c>
      <c r="L13" s="871">
        <v>442.86960580460328</v>
      </c>
      <c r="M13" s="873">
        <f t="shared" si="0"/>
        <v>-3.9256130498108761</v>
      </c>
      <c r="N13" s="873">
        <f t="shared" si="1"/>
        <v>-7.2927828839063142</v>
      </c>
      <c r="O13" s="39"/>
    </row>
    <row r="14" spans="1:15" s="451" customFormat="1" ht="19.5" customHeight="1">
      <c r="B14" s="457" t="s">
        <v>314</v>
      </c>
      <c r="C14" s="453"/>
      <c r="D14" s="870">
        <v>266.20893898999998</v>
      </c>
      <c r="E14" s="871">
        <v>191.37127522999998</v>
      </c>
      <c r="F14" s="873">
        <f t="shared" si="2"/>
        <v>39.106006724392778</v>
      </c>
      <c r="G14" s="39"/>
      <c r="H14" s="871">
        <v>81.836491439999975</v>
      </c>
      <c r="I14" s="871">
        <v>104.88807539</v>
      </c>
      <c r="J14" s="871">
        <v>79.484372160000021</v>
      </c>
      <c r="K14" s="871">
        <v>79.730980970000047</v>
      </c>
      <c r="L14" s="871">
        <v>50.644776609999973</v>
      </c>
      <c r="M14" s="873">
        <f t="shared" si="0"/>
        <v>-21.977316167055683</v>
      </c>
      <c r="N14" s="873">
        <f t="shared" si="1"/>
        <v>61.589204095415241</v>
      </c>
      <c r="O14" s="39"/>
    </row>
    <row r="15" spans="1:15" s="451" customFormat="1" ht="19.5" customHeight="1">
      <c r="B15" s="457" t="s">
        <v>315</v>
      </c>
      <c r="C15" s="453"/>
      <c r="D15" s="870">
        <v>308.94373991999998</v>
      </c>
      <c r="E15" s="871">
        <v>310.15902581</v>
      </c>
      <c r="F15" s="873">
        <f t="shared" si="2"/>
        <v>-0.39182670464811459</v>
      </c>
      <c r="G15" s="39"/>
      <c r="H15" s="871">
        <v>104.69538782999996</v>
      </c>
      <c r="I15" s="871">
        <v>99.878126419999987</v>
      </c>
      <c r="J15" s="871">
        <v>104.37022567000001</v>
      </c>
      <c r="K15" s="871">
        <v>109.79786458000005</v>
      </c>
      <c r="L15" s="871">
        <v>99.174399510000015</v>
      </c>
      <c r="M15" s="873">
        <f t="shared" si="0"/>
        <v>4.8231395428292139</v>
      </c>
      <c r="N15" s="873">
        <f t="shared" si="1"/>
        <v>5.5669490788731704</v>
      </c>
      <c r="O15" s="39"/>
    </row>
    <row r="16" spans="1:15" s="451" customFormat="1" ht="19.5" customHeight="1">
      <c r="B16" s="457" t="s">
        <v>316</v>
      </c>
      <c r="C16" s="453"/>
      <c r="D16" s="870">
        <v>811.92742300455109</v>
      </c>
      <c r="E16" s="871">
        <v>702.37240000802421</v>
      </c>
      <c r="F16" s="873">
        <f t="shared" si="2"/>
        <v>15.597854214555593</v>
      </c>
      <c r="G16" s="39"/>
      <c r="H16" s="871">
        <v>283.42151083132137</v>
      </c>
      <c r="I16" s="871">
        <v>264.34752777868067</v>
      </c>
      <c r="J16" s="871">
        <v>264.15838439454905</v>
      </c>
      <c r="K16" s="871">
        <v>255.4095903991329</v>
      </c>
      <c r="L16" s="871">
        <v>243.98101019657344</v>
      </c>
      <c r="M16" s="873">
        <f t="shared" si="0"/>
        <v>7.2154951525062057</v>
      </c>
      <c r="N16" s="873">
        <f t="shared" si="1"/>
        <v>16.16539770983449</v>
      </c>
      <c r="O16" s="39"/>
    </row>
    <row r="17" spans="2:15" s="451" customFormat="1" ht="19.5" customHeight="1">
      <c r="B17" s="457" t="s">
        <v>166</v>
      </c>
      <c r="C17" s="453"/>
      <c r="D17" s="874">
        <v>250.53774340000001</v>
      </c>
      <c r="E17" s="875">
        <v>230.41422287</v>
      </c>
      <c r="F17" s="873">
        <f t="shared" si="2"/>
        <v>8.7336277593218377</v>
      </c>
      <c r="G17" s="39"/>
      <c r="H17" s="875">
        <v>85.533206140000004</v>
      </c>
      <c r="I17" s="875">
        <v>81.317632219999993</v>
      </c>
      <c r="J17" s="875">
        <v>83.686905039999999</v>
      </c>
      <c r="K17" s="875">
        <v>91.751361870000011</v>
      </c>
      <c r="L17" s="875">
        <v>78.596265539999976</v>
      </c>
      <c r="M17" s="873">
        <f t="shared" si="0"/>
        <v>5.1840834575643173</v>
      </c>
      <c r="N17" s="873">
        <f t="shared" si="1"/>
        <v>8.8260435178941332</v>
      </c>
      <c r="O17" s="39"/>
    </row>
    <row r="18" spans="2:15" s="451" customFormat="1" ht="19.5" customHeight="1">
      <c r="B18" s="457" t="s">
        <v>411</v>
      </c>
      <c r="C18" s="453"/>
      <c r="D18" s="870">
        <v>25.660395690000001</v>
      </c>
      <c r="E18" s="871">
        <v>22.572677840000001</v>
      </c>
      <c r="F18" s="873">
        <f t="shared" si="2"/>
        <v>13.679005529988109</v>
      </c>
      <c r="G18" s="39"/>
      <c r="H18" s="871">
        <v>8.9587165399999993</v>
      </c>
      <c r="I18" s="871">
        <v>8.4653486900000008</v>
      </c>
      <c r="J18" s="871">
        <v>8.2363304599999996</v>
      </c>
      <c r="K18" s="871">
        <v>8.0961642899999973</v>
      </c>
      <c r="L18" s="871">
        <v>7.7729901799999981</v>
      </c>
      <c r="M18" s="873">
        <f t="shared" si="0"/>
        <v>5.8280865687530046</v>
      </c>
      <c r="N18" s="873">
        <f t="shared" si="1"/>
        <v>15.254443046266674</v>
      </c>
    </row>
    <row r="19" spans="2:15" s="451" customFormat="1" ht="11.55" customHeight="1">
      <c r="B19" s="458"/>
      <c r="C19" s="453"/>
      <c r="D19" s="455"/>
      <c r="E19" s="456"/>
      <c r="F19" s="868"/>
      <c r="G19" s="39"/>
      <c r="H19" s="456"/>
      <c r="I19" s="456"/>
      <c r="J19" s="456"/>
      <c r="K19" s="456"/>
      <c r="L19" s="456"/>
      <c r="M19" s="869"/>
      <c r="N19" s="869"/>
    </row>
    <row r="20" spans="2:15" s="451" customFormat="1" ht="19.5" customHeight="1">
      <c r="B20" s="452" t="s">
        <v>297</v>
      </c>
      <c r="C20" s="453"/>
      <c r="D20" s="865">
        <v>959.60849041000097</v>
      </c>
      <c r="E20" s="866">
        <v>896.29901938999922</v>
      </c>
      <c r="F20" s="867">
        <f>+((D20-E20)/E20)*100</f>
        <v>7.0634319184114185</v>
      </c>
      <c r="G20" s="39"/>
      <c r="H20" s="866">
        <v>326.65797471000201</v>
      </c>
      <c r="I20" s="866">
        <v>316.52765687999891</v>
      </c>
      <c r="J20" s="866">
        <v>316.42285882000004</v>
      </c>
      <c r="K20" s="866">
        <v>320.04344154000097</v>
      </c>
      <c r="L20" s="866">
        <v>302.17436870999916</v>
      </c>
      <c r="M20" s="867">
        <f>+((H20-I20)/I20)*100</f>
        <v>3.200452664976341</v>
      </c>
      <c r="N20" s="867">
        <f>+((H20-L20)/L20)*100</f>
        <v>8.1024760983285447</v>
      </c>
    </row>
    <row r="21" spans="2:15" s="451" customFormat="1" ht="19.5" customHeight="1">
      <c r="B21" s="457" t="s">
        <v>351</v>
      </c>
      <c r="C21" s="453"/>
      <c r="D21" s="874">
        <v>564.13855008000007</v>
      </c>
      <c r="E21" s="875">
        <v>543.90659182000002</v>
      </c>
      <c r="F21" s="872">
        <f t="shared" ref="F21:F23" si="3">+((D21-E21)/E21)*100</f>
        <v>3.7197486782244411</v>
      </c>
      <c r="G21" s="39"/>
      <c r="H21" s="875">
        <v>193.62632034000006</v>
      </c>
      <c r="I21" s="875">
        <v>187.58994849999999</v>
      </c>
      <c r="J21" s="875">
        <v>182.92228124000002</v>
      </c>
      <c r="K21" s="875">
        <v>174.77028651000009</v>
      </c>
      <c r="L21" s="875">
        <v>176.05065463000003</v>
      </c>
      <c r="M21" s="873">
        <f>+((H21-I21)/I21)*100</f>
        <v>3.217854628282534</v>
      </c>
      <c r="N21" s="873">
        <f>+((H21-L21)/L21)*100</f>
        <v>9.9833004012045556</v>
      </c>
    </row>
    <row r="22" spans="2:15" s="451" customFormat="1" ht="19.5" customHeight="1">
      <c r="B22" s="457" t="s">
        <v>352</v>
      </c>
      <c r="C22" s="453"/>
      <c r="D22" s="874">
        <v>293.66047995000099</v>
      </c>
      <c r="E22" s="875">
        <v>285.10445815999901</v>
      </c>
      <c r="F22" s="876">
        <f t="shared" si="3"/>
        <v>3.001012977917163</v>
      </c>
      <c r="G22" s="39"/>
      <c r="H22" s="875">
        <v>97.243295900001982</v>
      </c>
      <c r="I22" s="875">
        <v>96.157326609998989</v>
      </c>
      <c r="J22" s="875">
        <v>100.25985743999999</v>
      </c>
      <c r="K22" s="875">
        <v>97.189011310001092</v>
      </c>
      <c r="L22" s="875">
        <v>102.279482899999</v>
      </c>
      <c r="M22" s="873">
        <f>+((H22-I22)/I22)*100</f>
        <v>1.1293671821883486</v>
      </c>
      <c r="N22" s="873">
        <f>+((H22-L22)/L22)*100</f>
        <v>-4.9239464819361771</v>
      </c>
    </row>
    <row r="23" spans="2:15" s="451" customFormat="1" ht="19.5" customHeight="1">
      <c r="B23" s="459" t="s">
        <v>412</v>
      </c>
      <c r="C23" s="453"/>
      <c r="D23" s="870">
        <v>101.80946037999999</v>
      </c>
      <c r="E23" s="871">
        <v>67.287969410000017</v>
      </c>
      <c r="F23" s="877">
        <f t="shared" si="3"/>
        <v>51.304105730480785</v>
      </c>
      <c r="G23" s="39"/>
      <c r="H23" s="871">
        <v>35.788358469999999</v>
      </c>
      <c r="I23" s="871">
        <v>32.780381769999998</v>
      </c>
      <c r="J23" s="871">
        <v>33.240720139999993</v>
      </c>
      <c r="K23" s="871">
        <v>48.084143720000014</v>
      </c>
      <c r="L23" s="871">
        <v>23.844231180000005</v>
      </c>
      <c r="M23" s="873">
        <f>+((H23-I23)/I23)*100</f>
        <v>9.1761490793644302</v>
      </c>
      <c r="N23" s="873">
        <f>+((H23-L23)/L23)*100</f>
        <v>50.092314572165584</v>
      </c>
    </row>
    <row r="24" spans="2:15" s="451" customFormat="1" ht="8.6999999999999993" customHeight="1">
      <c r="B24" s="458"/>
      <c r="C24" s="453"/>
      <c r="D24" s="455"/>
      <c r="E24" s="456"/>
      <c r="F24" s="868"/>
      <c r="G24" s="39"/>
      <c r="H24" s="456"/>
      <c r="I24" s="456"/>
      <c r="J24" s="456"/>
      <c r="K24" s="456"/>
      <c r="L24" s="456"/>
      <c r="M24" s="869"/>
      <c r="N24" s="869"/>
    </row>
    <row r="25" spans="2:15" s="451" customFormat="1" ht="19.5" customHeight="1">
      <c r="B25" s="452" t="s">
        <v>106</v>
      </c>
      <c r="C25" s="453"/>
      <c r="D25" s="865">
        <v>323.72976859236729</v>
      </c>
      <c r="E25" s="866">
        <v>322.99628778459817</v>
      </c>
      <c r="F25" s="867">
        <f>+((D25-E25)/E25)*100</f>
        <v>0.22708645130258423</v>
      </c>
      <c r="G25" s="39"/>
      <c r="H25" s="866">
        <v>118.22611901793339</v>
      </c>
      <c r="I25" s="866">
        <v>80.839605310356902</v>
      </c>
      <c r="J25" s="866">
        <v>124.66404426407701</v>
      </c>
      <c r="K25" s="866">
        <v>38.106133839535104</v>
      </c>
      <c r="L25" s="866">
        <v>103.49466421349209</v>
      </c>
      <c r="M25" s="867">
        <f>+((H25-I25)/I25)*100</f>
        <v>46.247768731729131</v>
      </c>
      <c r="N25" s="867">
        <f>+((H25-L25)/L25)*100</f>
        <v>14.234023479754265</v>
      </c>
    </row>
    <row r="26" spans="2:15" s="451" customFormat="1" ht="19.5" customHeight="1">
      <c r="B26" s="457" t="s">
        <v>357</v>
      </c>
      <c r="C26" s="453"/>
      <c r="D26" s="874">
        <v>250.17390212600003</v>
      </c>
      <c r="E26" s="875">
        <v>189.53018192811783</v>
      </c>
      <c r="F26" s="872">
        <f>+((D26-E26)/E26)*100</f>
        <v>31.996866979678334</v>
      </c>
      <c r="G26" s="39"/>
      <c r="H26" s="871">
        <v>105.16088377504532</v>
      </c>
      <c r="I26" s="871">
        <v>67.933735814000073</v>
      </c>
      <c r="J26" s="871">
        <v>77.079282536954636</v>
      </c>
      <c r="K26" s="871">
        <v>26.049226633436589</v>
      </c>
      <c r="L26" s="871">
        <v>87.1694020102628</v>
      </c>
      <c r="M26" s="873">
        <f>+((H26-I26)/I26)*100</f>
        <v>54.799206189648885</v>
      </c>
      <c r="N26" s="873">
        <f>+((H26-L26)/L26)*100</f>
        <v>20.639675562606602</v>
      </c>
    </row>
    <row r="27" spans="2:15" s="451" customFormat="1" ht="19.5" customHeight="1">
      <c r="B27" s="457" t="s">
        <v>317</v>
      </c>
      <c r="C27" s="453"/>
      <c r="D27" s="870">
        <v>73.555866466367263</v>
      </c>
      <c r="E27" s="871">
        <v>133.46610585648043</v>
      </c>
      <c r="F27" s="897">
        <f t="shared" ref="F27" si="4">+((D27-E27)/E27)*100</f>
        <v>-44.887980364495093</v>
      </c>
      <c r="G27" s="39"/>
      <c r="H27" s="871">
        <v>13.065235242888061</v>
      </c>
      <c r="I27" s="871">
        <v>12.905869496356834</v>
      </c>
      <c r="J27" s="871">
        <v>47.58476172712237</v>
      </c>
      <c r="K27" s="871">
        <v>12.056907206098513</v>
      </c>
      <c r="L27" s="871">
        <v>16.325262203229293</v>
      </c>
      <c r="M27" s="873">
        <f>+((H27-I27)/I27)*100</f>
        <v>1.234831535962875</v>
      </c>
      <c r="N27" s="873">
        <f>+((H27-L27)/L27)*100</f>
        <v>-19.969216541565672</v>
      </c>
    </row>
    <row r="28" spans="2:15" s="451" customFormat="1" ht="8.6999999999999993" customHeight="1">
      <c r="B28" s="454"/>
      <c r="C28" s="453"/>
      <c r="D28" s="455"/>
      <c r="E28" s="456"/>
      <c r="F28" s="868"/>
      <c r="G28" s="39"/>
      <c r="H28" s="456"/>
      <c r="I28" s="456"/>
      <c r="J28" s="456"/>
      <c r="K28" s="456"/>
      <c r="L28" s="456"/>
      <c r="M28" s="869"/>
      <c r="N28" s="869"/>
    </row>
    <row r="29" spans="2:15" s="451" customFormat="1" ht="19.5" customHeight="1">
      <c r="B29" s="452" t="s">
        <v>69</v>
      </c>
      <c r="C29" s="453"/>
      <c r="D29" s="865">
        <v>180.49119632396201</v>
      </c>
      <c r="E29" s="866">
        <v>178.9789388058885</v>
      </c>
      <c r="F29" s="867">
        <f>+((D29-E29)/E29)*100</f>
        <v>0.84493601770297067</v>
      </c>
      <c r="G29" s="39"/>
      <c r="H29" s="866">
        <v>44.39484483054202</v>
      </c>
      <c r="I29" s="866">
        <v>66.757778608147518</v>
      </c>
      <c r="J29" s="866">
        <v>69.338572885272498</v>
      </c>
      <c r="K29" s="866">
        <v>44.105545727669323</v>
      </c>
      <c r="L29" s="866">
        <v>42.014234081413598</v>
      </c>
      <c r="M29" s="867">
        <f>+((H29-I29)/I29)*100</f>
        <v>-33.498618803466584</v>
      </c>
      <c r="N29" s="867">
        <f>+((H29-L29)/L29)*100</f>
        <v>5.6662005179372414</v>
      </c>
    </row>
    <row r="30" spans="2:15" s="451" customFormat="1" ht="8.6999999999999993" customHeight="1">
      <c r="B30" s="458"/>
      <c r="C30" s="453"/>
      <c r="D30" s="455"/>
      <c r="E30" s="456"/>
      <c r="F30" s="868"/>
      <c r="G30" s="39"/>
      <c r="H30" s="456"/>
      <c r="I30" s="456"/>
      <c r="J30" s="456"/>
      <c r="K30" s="456"/>
      <c r="L30" s="456"/>
      <c r="M30" s="869"/>
      <c r="N30" s="869"/>
    </row>
    <row r="31" spans="2:15" s="451" customFormat="1" ht="19.5" customHeight="1">
      <c r="B31" s="452" t="s">
        <v>70</v>
      </c>
      <c r="C31" s="453"/>
      <c r="D31" s="865">
        <v>-226.03718173864308</v>
      </c>
      <c r="E31" s="866">
        <v>-750.23264684329013</v>
      </c>
      <c r="F31" s="867">
        <f>+((D31-E31)/E31)*100</f>
        <v>-69.87105497345037</v>
      </c>
      <c r="G31" s="39"/>
      <c r="H31" s="866">
        <v>-61.273092754626092</v>
      </c>
      <c r="I31" s="866">
        <v>-57.151930179841003</v>
      </c>
      <c r="J31" s="866">
        <v>-107.612158804176</v>
      </c>
      <c r="K31" s="866">
        <v>-64.181309691789906</v>
      </c>
      <c r="L31" s="866">
        <v>-73.284230602932979</v>
      </c>
      <c r="M31" s="867">
        <f>+((H31-I31)/I31)*100</f>
        <v>7.2108895741875259</v>
      </c>
      <c r="N31" s="867">
        <f>+((H31-L31)/L31)*100</f>
        <v>-16.389798664033702</v>
      </c>
    </row>
    <row r="32" spans="2:15" s="451" customFormat="1" ht="8.6999999999999993" customHeight="1">
      <c r="B32" s="460"/>
      <c r="C32" s="453"/>
      <c r="D32" s="455"/>
      <c r="E32" s="456"/>
      <c r="F32" s="869"/>
      <c r="G32" s="39"/>
      <c r="H32" s="456"/>
      <c r="I32" s="456"/>
      <c r="J32" s="456"/>
      <c r="K32" s="456"/>
      <c r="L32" s="456"/>
      <c r="M32" s="869"/>
      <c r="N32" s="869"/>
    </row>
    <row r="33" spans="1:15" s="451" customFormat="1" ht="19.5" customHeight="1">
      <c r="B33" s="482" t="s">
        <v>318</v>
      </c>
      <c r="C33" s="461"/>
      <c r="D33" s="878">
        <v>12117.599869532802</v>
      </c>
      <c r="E33" s="878">
        <v>11792.6650509754</v>
      </c>
      <c r="F33" s="879">
        <f>+((D33-E33)/E33)*100</f>
        <v>2.755397674341014</v>
      </c>
      <c r="G33" s="39"/>
      <c r="H33" s="878">
        <v>4077.1756651070409</v>
      </c>
      <c r="I33" s="878">
        <v>4029.5268712493107</v>
      </c>
      <c r="J33" s="878">
        <v>4010.89733317645</v>
      </c>
      <c r="K33" s="878">
        <v>4080.0425684753004</v>
      </c>
      <c r="L33" s="878">
        <v>4091.6326225416615</v>
      </c>
      <c r="M33" s="880">
        <f>+((H33-I33)/I33)*100</f>
        <v>1.1824910313343366</v>
      </c>
      <c r="N33" s="880">
        <f>+((H33-L33)/L33)*100</f>
        <v>-0.35332980177580348</v>
      </c>
      <c r="O33" s="462"/>
    </row>
    <row r="34" spans="1:15" s="451" customFormat="1" ht="19.5" customHeight="1">
      <c r="B34" s="617" t="s">
        <v>319</v>
      </c>
      <c r="C34" s="616"/>
      <c r="D34" s="881">
        <f>+D10+D12+D20+D26</f>
        <v>12089.589988481152</v>
      </c>
      <c r="E34" s="882">
        <f>+E10+E12+E20+E26</f>
        <v>12230.452653156255</v>
      </c>
      <c r="F34" s="883">
        <f t="shared" ref="F34" si="5">+((D34-E34)/E34)*100</f>
        <v>-1.1517371324662447</v>
      </c>
      <c r="G34" s="39"/>
      <c r="H34" s="884">
        <f>+H10+H12+H20+H26</f>
        <v>4080.9886777882593</v>
      </c>
      <c r="I34" s="884">
        <f t="shared" ref="I34:L34" si="6">+I10+I12+I20+I26</f>
        <v>4007.0151533246508</v>
      </c>
      <c r="J34" s="884">
        <f t="shared" si="6"/>
        <v>4001.5861573682423</v>
      </c>
      <c r="K34" s="884">
        <f t="shared" si="6"/>
        <v>4088.061425233398</v>
      </c>
      <c r="L34" s="884">
        <f t="shared" si="6"/>
        <v>4106.5773568598916</v>
      </c>
      <c r="M34" s="885">
        <f>+((H34-I34)/I34)*100</f>
        <v>1.8461004421765701</v>
      </c>
      <c r="N34" s="885">
        <f>+((H34-L34)/L34)*100</f>
        <v>-0.62311450261340462</v>
      </c>
    </row>
    <row r="35" spans="1:15" s="451" customFormat="1" ht="31.2">
      <c r="C35" s="453"/>
      <c r="D35" s="453"/>
      <c r="E35" s="463"/>
      <c r="F35" s="464"/>
      <c r="G35" s="39"/>
      <c r="H35" s="463"/>
      <c r="I35" s="463"/>
      <c r="J35" s="463"/>
      <c r="K35" s="463"/>
      <c r="L35" s="463"/>
      <c r="M35" s="463"/>
      <c r="N35" s="463"/>
    </row>
    <row r="36" spans="1:15" s="1" customFormat="1" ht="14.7" customHeight="1">
      <c r="B36" s="266"/>
      <c r="G36" s="39"/>
      <c r="H36" s="308"/>
      <c r="I36" s="308"/>
      <c r="J36" s="308"/>
      <c r="K36" s="308"/>
      <c r="L36" s="308"/>
      <c r="M36" s="308"/>
      <c r="N36" s="308"/>
      <c r="O36" s="39"/>
    </row>
    <row r="37" spans="1:15" s="1" customFormat="1" ht="3" customHeight="1">
      <c r="A37" s="439"/>
      <c r="B37" s="440"/>
      <c r="C37" s="440"/>
      <c r="D37" s="440"/>
      <c r="E37" s="440"/>
      <c r="F37" s="440"/>
      <c r="G37" s="39"/>
      <c r="H37" s="441"/>
      <c r="I37" s="441"/>
      <c r="J37" s="441"/>
      <c r="K37" s="441"/>
      <c r="L37" s="441"/>
      <c r="M37" s="441"/>
      <c r="N37" s="441"/>
      <c r="O37" s="39"/>
    </row>
    <row r="38" spans="1:15" s="41" customFormat="1" ht="22.2" customHeight="1">
      <c r="A38" s="439"/>
      <c r="B38" s="442"/>
      <c r="C38" s="1180"/>
      <c r="D38" s="1162" t="s">
        <v>506</v>
      </c>
      <c r="E38" s="1162" t="s">
        <v>507</v>
      </c>
      <c r="F38" s="1174" t="s">
        <v>80</v>
      </c>
      <c r="G38" s="1182"/>
      <c r="H38" s="1183" t="s">
        <v>504</v>
      </c>
      <c r="I38" s="1183" t="s">
        <v>474</v>
      </c>
      <c r="J38" s="1183" t="s">
        <v>438</v>
      </c>
      <c r="K38" s="1183" t="s">
        <v>418</v>
      </c>
      <c r="L38" s="1183" t="s">
        <v>410</v>
      </c>
      <c r="M38" s="1162" t="s">
        <v>508</v>
      </c>
      <c r="N38" s="1162" t="s">
        <v>509</v>
      </c>
      <c r="O38" s="39"/>
    </row>
    <row r="39" spans="1:15" s="1" customFormat="1" ht="22.2" customHeight="1" thickBot="1">
      <c r="A39" s="439"/>
      <c r="B39" s="443" t="s">
        <v>103</v>
      </c>
      <c r="C39" s="1181"/>
      <c r="D39" s="1163"/>
      <c r="E39" s="1163"/>
      <c r="F39" s="1175"/>
      <c r="G39" s="1182"/>
      <c r="H39" s="1184"/>
      <c r="I39" s="1184"/>
      <c r="J39" s="1184"/>
      <c r="K39" s="1184"/>
      <c r="L39" s="1184"/>
      <c r="M39" s="1163"/>
      <c r="N39" s="1163"/>
      <c r="O39" s="39"/>
    </row>
    <row r="40" spans="1:15" s="451" customFormat="1" ht="35.700000000000003" customHeight="1">
      <c r="B40" s="1179" t="s">
        <v>320</v>
      </c>
      <c r="C40" s="1179"/>
      <c r="D40" s="1179"/>
      <c r="E40" s="465"/>
      <c r="F40" s="465"/>
      <c r="G40" s="39"/>
      <c r="H40" s="465"/>
      <c r="I40" s="465"/>
      <c r="J40" s="465"/>
      <c r="K40" s="465"/>
      <c r="L40" s="465"/>
      <c r="M40" s="465"/>
      <c r="N40" s="465"/>
      <c r="O40" s="39"/>
    </row>
    <row r="41" spans="1:15" s="451" customFormat="1" ht="5.7" customHeight="1">
      <c r="B41" s="460"/>
      <c r="C41" s="453"/>
      <c r="D41" s="455"/>
      <c r="E41" s="614"/>
      <c r="F41" s="615"/>
      <c r="G41" s="39"/>
      <c r="H41" s="456"/>
      <c r="I41" s="456"/>
      <c r="J41" s="456"/>
      <c r="K41" s="456"/>
      <c r="L41" s="456"/>
      <c r="M41" s="456"/>
      <c r="N41" s="456"/>
      <c r="O41" s="39"/>
    </row>
    <row r="42" spans="1:15" s="451" customFormat="1" ht="19.5" customHeight="1">
      <c r="B42" s="452" t="s">
        <v>40</v>
      </c>
      <c r="C42" s="453"/>
      <c r="D42" s="865">
        <v>7956.5313042414509</v>
      </c>
      <c r="E42" s="886">
        <v>8366.6718750069595</v>
      </c>
      <c r="F42" s="887">
        <f>+((D42-E42)/E42)*100</f>
        <v>-4.9020754834510276</v>
      </c>
      <c r="G42" s="39"/>
      <c r="H42" s="866">
        <f>+H10</f>
        <v>2674.1524195274314</v>
      </c>
      <c r="I42" s="866">
        <f>+I10</f>
        <v>2636.3089295477293</v>
      </c>
      <c r="J42" s="866">
        <f>+J10</f>
        <v>2646.0699551662901</v>
      </c>
      <c r="K42" s="866">
        <f>+K10</f>
        <v>2741.0558510416404</v>
      </c>
      <c r="L42" s="866">
        <f>+L10</f>
        <v>2794.1945382984495</v>
      </c>
      <c r="M42" s="867">
        <f>+((H42-I42)/I42)*100</f>
        <v>1.4354725106588444</v>
      </c>
      <c r="N42" s="867">
        <f>+((H42-L42)/L42)*100</f>
        <v>-4.2961260257891283</v>
      </c>
      <c r="O42" s="39"/>
    </row>
    <row r="43" spans="1:15" s="451" customFormat="1" ht="8.6999999999999993" customHeight="1">
      <c r="B43" s="454"/>
      <c r="C43" s="453"/>
      <c r="D43" s="455"/>
      <c r="E43" s="614"/>
      <c r="F43" s="888"/>
      <c r="G43" s="39"/>
      <c r="H43" s="456"/>
      <c r="I43" s="456"/>
      <c r="J43" s="456"/>
      <c r="K43" s="456"/>
      <c r="L43" s="456"/>
      <c r="M43" s="889"/>
      <c r="N43" s="889"/>
      <c r="O43" s="39"/>
    </row>
    <row r="44" spans="1:15" s="451" customFormat="1" ht="19.5" customHeight="1">
      <c r="B44" s="452" t="s">
        <v>274</v>
      </c>
      <c r="C44" s="453"/>
      <c r="D44" s="865">
        <f>+D46+D50+D54</f>
        <v>3882.8847821137006</v>
      </c>
      <c r="E44" s="886">
        <f>+E46+E50+E54</f>
        <v>3674.2505962211808</v>
      </c>
      <c r="F44" s="887">
        <f>+((D44-E44)/E44)*100</f>
        <v>5.6782786157017071</v>
      </c>
      <c r="G44" s="39"/>
      <c r="H44" s="866">
        <f>+H46+H50+H54</f>
        <v>1301.6753744857851</v>
      </c>
      <c r="I44" s="866">
        <f>+I46+I50+I54</f>
        <v>1302.7724879629179</v>
      </c>
      <c r="J44" s="866">
        <f>+J46+J50+J54</f>
        <v>1278.4369196649973</v>
      </c>
      <c r="K44" s="866">
        <f>+K46+K50+K54</f>
        <v>1320.9563475583154</v>
      </c>
      <c r="L44" s="866">
        <f>+L46+L50+L54</f>
        <v>1225.2134165511757</v>
      </c>
      <c r="M44" s="867">
        <f>+((H44-I44)/I44)*100</f>
        <v>-8.4213743172323413E-2</v>
      </c>
      <c r="N44" s="867">
        <f>+((H44-L44)/L44)*100</f>
        <v>6.2407052438129869</v>
      </c>
      <c r="O44" s="39"/>
    </row>
    <row r="45" spans="1:15" s="451" customFormat="1" ht="8.6999999999999993" customHeight="1">
      <c r="B45" s="454"/>
      <c r="C45" s="453"/>
      <c r="D45" s="455"/>
      <c r="E45" s="614"/>
      <c r="F45" s="888"/>
      <c r="G45" s="39"/>
      <c r="H45" s="456"/>
      <c r="I45" s="456"/>
      <c r="J45" s="456"/>
      <c r="K45" s="456"/>
      <c r="L45" s="456"/>
      <c r="M45" s="889"/>
      <c r="N45" s="889"/>
      <c r="O45" s="39"/>
    </row>
    <row r="46" spans="1:15" s="451" customFormat="1" ht="19.5" customHeight="1">
      <c r="B46" s="491" t="s">
        <v>354</v>
      </c>
      <c r="C46" s="492"/>
      <c r="D46" s="890">
        <v>1483.5955024245523</v>
      </c>
      <c r="E46" s="891">
        <v>1307.7517282880233</v>
      </c>
      <c r="F46" s="892">
        <f>+((D46-E46)/E46)*100</f>
        <v>13.446265857107747</v>
      </c>
      <c r="G46" s="39"/>
      <c r="H46" s="893">
        <f>SUM(H47:H48)</f>
        <v>510.94508788132339</v>
      </c>
      <c r="I46" s="893">
        <f>SUM(I47:I48)</f>
        <v>483.0682170686797</v>
      </c>
      <c r="J46" s="893">
        <f>SUM(J47:J48)</f>
        <v>489.58219747454905</v>
      </c>
      <c r="K46" s="893">
        <f>SUM(K47:K48)</f>
        <v>500.53027158913403</v>
      </c>
      <c r="L46" s="893">
        <f>SUM(L47:L48)</f>
        <v>456.47397999657244</v>
      </c>
      <c r="M46" s="894">
        <f>+((H46-I46)/I46)*100</f>
        <v>5.7707938191016037</v>
      </c>
      <c r="N46" s="894">
        <f>+((H46-L46)/L46)*100</f>
        <v>11.933014864321501</v>
      </c>
      <c r="O46" s="39"/>
    </row>
    <row r="47" spans="1:15" s="451" customFormat="1" ht="19.5" customHeight="1">
      <c r="B47" s="488" t="s">
        <v>104</v>
      </c>
      <c r="C47" s="489"/>
      <c r="D47" s="895">
        <v>1062.4651664045512</v>
      </c>
      <c r="E47" s="896">
        <v>932.78662287802422</v>
      </c>
      <c r="F47" s="897">
        <f>+((D47-E47)/E47)*100</f>
        <v>13.902273075745464</v>
      </c>
      <c r="G47" s="898"/>
      <c r="H47" s="899">
        <f>+H16+H17</f>
        <v>368.95471697132137</v>
      </c>
      <c r="I47" s="899">
        <f>+I16+I17</f>
        <v>345.66515999868068</v>
      </c>
      <c r="J47" s="899">
        <f>+J16+J17</f>
        <v>347.84528943454904</v>
      </c>
      <c r="K47" s="899">
        <f>+K16+K17</f>
        <v>347.16095226913291</v>
      </c>
      <c r="L47" s="899">
        <f>+L16+L17</f>
        <v>322.57727573657343</v>
      </c>
      <c r="M47" s="897">
        <f>+((H47-I47)/I47)*100</f>
        <v>6.7376061193814234</v>
      </c>
      <c r="N47" s="897">
        <f>+((H47-L47)/L47)*100</f>
        <v>14.377156955290676</v>
      </c>
      <c r="O47" s="39"/>
    </row>
    <row r="48" spans="1:15" s="451" customFormat="1" ht="19.5" customHeight="1">
      <c r="B48" s="490" t="s">
        <v>349</v>
      </c>
      <c r="C48" s="489"/>
      <c r="D48" s="895">
        <v>421.13033602000098</v>
      </c>
      <c r="E48" s="896">
        <v>374.96510540999901</v>
      </c>
      <c r="F48" s="897">
        <f>+((D48-E48)/E48)*100</f>
        <v>12.311873810103851</v>
      </c>
      <c r="G48" s="898"/>
      <c r="H48" s="899">
        <f>+H22+H23+H18</f>
        <v>141.99037091000199</v>
      </c>
      <c r="I48" s="899">
        <f>+I22+I23+I18</f>
        <v>137.40305706999899</v>
      </c>
      <c r="J48" s="899">
        <f>+J22+J23+J18</f>
        <v>141.73690803999997</v>
      </c>
      <c r="K48" s="899">
        <f>+K22+K23+K18</f>
        <v>153.3693193200011</v>
      </c>
      <c r="L48" s="899">
        <f>+L22+L23+L18</f>
        <v>133.89670425999901</v>
      </c>
      <c r="M48" s="897">
        <f>+((H48-I48)/I48)*100</f>
        <v>3.3385820794846053</v>
      </c>
      <c r="N48" s="897">
        <f>+((H48-L48)/L48)*100</f>
        <v>6.0447093860404424</v>
      </c>
      <c r="O48" s="39"/>
    </row>
    <row r="49" spans="2:15" s="451" customFormat="1" ht="8.6999999999999993" customHeight="1">
      <c r="B49" s="466"/>
      <c r="C49" s="453"/>
      <c r="D49" s="455"/>
      <c r="E49" s="614"/>
      <c r="F49" s="888"/>
      <c r="G49" s="39"/>
      <c r="H49" s="456"/>
      <c r="I49" s="456"/>
      <c r="J49" s="456"/>
      <c r="K49" s="456"/>
      <c r="L49" s="456"/>
      <c r="M49" s="869"/>
      <c r="N49" s="869"/>
      <c r="O49" s="39"/>
    </row>
    <row r="50" spans="2:15" s="451" customFormat="1" ht="19.5" customHeight="1">
      <c r="B50" s="491" t="s">
        <v>290</v>
      </c>
      <c r="C50" s="492"/>
      <c r="D50" s="890">
        <v>873.08229000000006</v>
      </c>
      <c r="E50" s="891">
        <v>854.06561763000002</v>
      </c>
      <c r="F50" s="892">
        <f>+((D50-E50)/E50)*100</f>
        <v>2.2266055414770807</v>
      </c>
      <c r="G50" s="39"/>
      <c r="H50" s="893">
        <f>SUM(H51:H52)</f>
        <v>298.32170817000002</v>
      </c>
      <c r="I50" s="893">
        <f>SUM(I51:I52)</f>
        <v>287.46807491999999</v>
      </c>
      <c r="J50" s="893">
        <f>SUM(J51:J52)</f>
        <v>287.29250691000004</v>
      </c>
      <c r="K50" s="893">
        <f>SUM(K51:K52)</f>
        <v>284.56815109000013</v>
      </c>
      <c r="L50" s="893">
        <f>SUM(L51:L52)</f>
        <v>275.22505414000005</v>
      </c>
      <c r="M50" s="894">
        <f>+((H50-I50)/I50)*100</f>
        <v>3.7755960389759826</v>
      </c>
      <c r="N50" s="894">
        <f>+((H50-L50)/L50)*100</f>
        <v>8.3919155187998555</v>
      </c>
      <c r="O50" s="39"/>
    </row>
    <row r="51" spans="2:15" s="451" customFormat="1" ht="19.5" customHeight="1">
      <c r="B51" s="488" t="s">
        <v>350</v>
      </c>
      <c r="C51" s="489"/>
      <c r="D51" s="895">
        <v>564.13855008000007</v>
      </c>
      <c r="E51" s="896">
        <v>543.90659182000002</v>
      </c>
      <c r="F51" s="897">
        <f>+((D51-E51)/E51)*100</f>
        <v>3.7197486782244411</v>
      </c>
      <c r="G51" s="898"/>
      <c r="H51" s="899">
        <f>+H21</f>
        <v>193.62632034000006</v>
      </c>
      <c r="I51" s="899">
        <f>+I21</f>
        <v>187.58994849999999</v>
      </c>
      <c r="J51" s="899">
        <f>+J21</f>
        <v>182.92228124000002</v>
      </c>
      <c r="K51" s="899">
        <f>+K21</f>
        <v>174.77028651000009</v>
      </c>
      <c r="L51" s="899">
        <f>+L21</f>
        <v>176.05065463000003</v>
      </c>
      <c r="M51" s="897">
        <f>+((H51-I51)/I51)*100</f>
        <v>3.217854628282534</v>
      </c>
      <c r="N51" s="897">
        <f>+((H51-L51)/L51)*100</f>
        <v>9.9833004012045556</v>
      </c>
      <c r="O51" s="39"/>
    </row>
    <row r="52" spans="2:15" s="451" customFormat="1" ht="19.5" customHeight="1">
      <c r="B52" s="490" t="s">
        <v>321</v>
      </c>
      <c r="C52" s="489"/>
      <c r="D52" s="895">
        <v>308.94373991999998</v>
      </c>
      <c r="E52" s="896">
        <v>310.15902581</v>
      </c>
      <c r="F52" s="897">
        <f>+((D52-E52)/E52)*100</f>
        <v>-0.39182670464811459</v>
      </c>
      <c r="G52" s="898"/>
      <c r="H52" s="899">
        <f>+H15</f>
        <v>104.69538782999996</v>
      </c>
      <c r="I52" s="899">
        <f>+I15</f>
        <v>99.878126419999987</v>
      </c>
      <c r="J52" s="899">
        <f>+J15</f>
        <v>104.37022567000001</v>
      </c>
      <c r="K52" s="899">
        <f>+K15</f>
        <v>109.79786458000005</v>
      </c>
      <c r="L52" s="899">
        <f>+L15</f>
        <v>99.174399510000015</v>
      </c>
      <c r="M52" s="897">
        <f>+((H52-I52)/I52)*100</f>
        <v>4.8231395428292139</v>
      </c>
      <c r="N52" s="897">
        <f>+((H52-L52)/L52)*100</f>
        <v>5.5669490788731704</v>
      </c>
      <c r="O52" s="39"/>
    </row>
    <row r="53" spans="2:15" s="451" customFormat="1" ht="8.6999999999999993" customHeight="1">
      <c r="B53" s="466"/>
      <c r="C53" s="453"/>
      <c r="D53" s="455"/>
      <c r="E53" s="614"/>
      <c r="F53" s="888"/>
      <c r="G53" s="39"/>
      <c r="H53" s="456"/>
      <c r="I53" s="456"/>
      <c r="J53" s="456"/>
      <c r="K53" s="456"/>
      <c r="L53" s="456"/>
      <c r="M53" s="869"/>
      <c r="N53" s="869"/>
      <c r="O53" s="39"/>
    </row>
    <row r="54" spans="2:15" s="451" customFormat="1" ht="19.5" customHeight="1">
      <c r="B54" s="491" t="s">
        <v>277</v>
      </c>
      <c r="C54" s="492"/>
      <c r="D54" s="890">
        <v>1526.2069896891483</v>
      </c>
      <c r="E54" s="891">
        <v>1512.4332503031574</v>
      </c>
      <c r="F54" s="892">
        <f>+((D54-E54)/E54)*100</f>
        <v>0.91070064634125414</v>
      </c>
      <c r="G54" s="39"/>
      <c r="H54" s="893">
        <f>SUM(H55:H56)</f>
        <v>492.40857843446179</v>
      </c>
      <c r="I54" s="893">
        <f>SUM(I55:I56)</f>
        <v>532.23619597423817</v>
      </c>
      <c r="J54" s="893">
        <f>SUM(J55:J56)</f>
        <v>501.5622152804483</v>
      </c>
      <c r="K54" s="893">
        <f>SUM(K55:K56)</f>
        <v>535.85792487918127</v>
      </c>
      <c r="L54" s="893">
        <f>SUM(L55:L56)</f>
        <v>493.51438241460323</v>
      </c>
      <c r="M54" s="894">
        <f>+((H54-I54)/I54)*100</f>
        <v>-7.4830719595974564</v>
      </c>
      <c r="N54" s="894">
        <f>+((H54-L54)/L54)*100</f>
        <v>-0.22406722469386015</v>
      </c>
      <c r="O54" s="39"/>
    </row>
    <row r="55" spans="2:15" s="451" customFormat="1" ht="19.5" customHeight="1">
      <c r="B55" s="488" t="s">
        <v>313</v>
      </c>
      <c r="C55" s="489"/>
      <c r="D55" s="895">
        <v>1259.9980506991483</v>
      </c>
      <c r="E55" s="896">
        <v>1321.0619750731573</v>
      </c>
      <c r="F55" s="897">
        <f>+((D55-E55)/E55)*100</f>
        <v>-4.6223360846206676</v>
      </c>
      <c r="G55" s="898"/>
      <c r="H55" s="899">
        <f t="shared" ref="H55:L56" si="7">+H13</f>
        <v>410.57208699446181</v>
      </c>
      <c r="I55" s="899">
        <f t="shared" si="7"/>
        <v>427.34812058423819</v>
      </c>
      <c r="J55" s="899">
        <f t="shared" si="7"/>
        <v>422.07784312044828</v>
      </c>
      <c r="K55" s="899">
        <f t="shared" si="7"/>
        <v>456.12694390918125</v>
      </c>
      <c r="L55" s="899">
        <f t="shared" si="7"/>
        <v>442.86960580460328</v>
      </c>
      <c r="M55" s="897">
        <f>+((H55-I55)/I55)*100</f>
        <v>-3.9256130498108761</v>
      </c>
      <c r="N55" s="897">
        <f>+((H55-L55)/L55)*100</f>
        <v>-7.2927828839063142</v>
      </c>
      <c r="O55" s="39"/>
    </row>
    <row r="56" spans="2:15" s="451" customFormat="1" ht="19.5" customHeight="1">
      <c r="B56" s="490" t="s">
        <v>314</v>
      </c>
      <c r="C56" s="489"/>
      <c r="D56" s="895">
        <v>266.20893898999998</v>
      </c>
      <c r="E56" s="896">
        <v>191.37127522999998</v>
      </c>
      <c r="F56" s="897">
        <f>+((D56-E56)/E56)*100</f>
        <v>39.106006724392778</v>
      </c>
      <c r="G56" s="898"/>
      <c r="H56" s="899">
        <f t="shared" si="7"/>
        <v>81.836491439999975</v>
      </c>
      <c r="I56" s="899">
        <f t="shared" si="7"/>
        <v>104.88807539</v>
      </c>
      <c r="J56" s="899">
        <f t="shared" si="7"/>
        <v>79.484372160000021</v>
      </c>
      <c r="K56" s="899">
        <f t="shared" si="7"/>
        <v>79.730980970000047</v>
      </c>
      <c r="L56" s="899">
        <f t="shared" si="7"/>
        <v>50.644776609999973</v>
      </c>
      <c r="M56" s="897">
        <f>+((H56-I56)/I56)*100</f>
        <v>-21.977316167055683</v>
      </c>
      <c r="N56" s="897">
        <f>+((H56-L56)/L56)*100</f>
        <v>61.589204095415241</v>
      </c>
      <c r="O56" s="39"/>
    </row>
    <row r="57" spans="2:15" s="451" customFormat="1" ht="8.6999999999999993" customHeight="1">
      <c r="B57" s="454"/>
      <c r="C57" s="453"/>
      <c r="D57" s="455"/>
      <c r="E57" s="614"/>
      <c r="F57" s="888"/>
      <c r="G57" s="39"/>
      <c r="H57" s="456"/>
      <c r="I57" s="456"/>
      <c r="J57" s="456"/>
      <c r="K57" s="456"/>
      <c r="L57" s="456"/>
      <c r="M57" s="869"/>
      <c r="N57" s="869"/>
      <c r="O57" s="39"/>
    </row>
    <row r="58" spans="2:15" s="451" customFormat="1" ht="19.5" customHeight="1">
      <c r="B58" s="452" t="s">
        <v>278</v>
      </c>
      <c r="C58" s="453"/>
      <c r="D58" s="865">
        <v>278.18378317768622</v>
      </c>
      <c r="E58" s="886">
        <v>-248.25742025280334</v>
      </c>
      <c r="F58" s="992">
        <f>+((D58-E58)/E58)*100</f>
        <v>-212.05456936369055</v>
      </c>
      <c r="G58" s="39"/>
      <c r="H58" s="866">
        <f>+H59+H60+H61+H62</f>
        <v>101.34787109384932</v>
      </c>
      <c r="I58" s="866">
        <f>+I59+I60+I61+I62</f>
        <v>90.445453738663417</v>
      </c>
      <c r="J58" s="866">
        <f>+J59+J60+J61+J62</f>
        <v>86.390458345173499</v>
      </c>
      <c r="K58" s="866">
        <f>+K59+K60+K61+K62</f>
        <v>18.030369875414522</v>
      </c>
      <c r="L58" s="866">
        <f>+L59+L60+L61+L62</f>
        <v>72.224667691972712</v>
      </c>
      <c r="M58" s="867">
        <f>+((H58-I58)/I58)*100</f>
        <v>12.054135287648364</v>
      </c>
      <c r="N58" s="867">
        <f>+((H58-L58)/L58)*100</f>
        <v>40.323070126238122</v>
      </c>
      <c r="O58" s="39"/>
    </row>
    <row r="59" spans="2:15" s="451" customFormat="1" ht="19.5" customHeight="1">
      <c r="B59" s="493" t="s">
        <v>429</v>
      </c>
      <c r="C59" s="492"/>
      <c r="D59" s="900">
        <v>250.17390212600003</v>
      </c>
      <c r="E59" s="901">
        <v>189.53018192811783</v>
      </c>
      <c r="F59" s="873">
        <f>+((D59-E59)/E59)*100</f>
        <v>31.996866979678334</v>
      </c>
      <c r="G59" s="39"/>
      <c r="H59" s="902">
        <f t="shared" ref="H59:L60" si="8">+H26</f>
        <v>105.16088377504532</v>
      </c>
      <c r="I59" s="902">
        <f t="shared" si="8"/>
        <v>67.933735814000073</v>
      </c>
      <c r="J59" s="902">
        <f t="shared" si="8"/>
        <v>77.079282536954636</v>
      </c>
      <c r="K59" s="902">
        <f t="shared" si="8"/>
        <v>26.049226633436589</v>
      </c>
      <c r="L59" s="902">
        <f t="shared" si="8"/>
        <v>87.1694020102628</v>
      </c>
      <c r="M59" s="897">
        <f>+((H59-I59)/I59)*100</f>
        <v>54.799206189648885</v>
      </c>
      <c r="N59" s="897">
        <f>+((H59-L59)/L59)*100</f>
        <v>20.639675562606602</v>
      </c>
      <c r="O59" s="39"/>
    </row>
    <row r="60" spans="2:15" s="451" customFormat="1" ht="19.5" customHeight="1">
      <c r="B60" s="493" t="s">
        <v>317</v>
      </c>
      <c r="C60" s="492"/>
      <c r="D60" s="903">
        <v>73.555866466367263</v>
      </c>
      <c r="E60" s="901">
        <v>133.46610585648043</v>
      </c>
      <c r="F60" s="897">
        <f>+((D60-E60)/E60)*100</f>
        <v>-44.887980364495093</v>
      </c>
      <c r="G60" s="39"/>
      <c r="H60" s="902">
        <f t="shared" si="8"/>
        <v>13.065235242888061</v>
      </c>
      <c r="I60" s="902">
        <f t="shared" si="8"/>
        <v>12.905869496356834</v>
      </c>
      <c r="J60" s="902">
        <f t="shared" si="8"/>
        <v>47.58476172712237</v>
      </c>
      <c r="K60" s="902">
        <f t="shared" si="8"/>
        <v>12.056907206098513</v>
      </c>
      <c r="L60" s="902">
        <f t="shared" si="8"/>
        <v>16.325262203229293</v>
      </c>
      <c r="M60" s="873">
        <f>+((H60-I60)/I60)*100</f>
        <v>1.234831535962875</v>
      </c>
      <c r="N60" s="873">
        <f>+((H60-L60)/L60)*100</f>
        <v>-19.969216541565672</v>
      </c>
      <c r="O60" s="39"/>
    </row>
    <row r="61" spans="2:15" s="451" customFormat="1" ht="19.5" customHeight="1">
      <c r="B61" s="493" t="s">
        <v>69</v>
      </c>
      <c r="C61" s="492"/>
      <c r="D61" s="903">
        <v>180.49119632396201</v>
      </c>
      <c r="E61" s="904">
        <v>178.9789388058885</v>
      </c>
      <c r="F61" s="897">
        <f>+((D61-E61)/E61)*100</f>
        <v>0.84493601770297067</v>
      </c>
      <c r="G61" s="39"/>
      <c r="H61" s="905">
        <f>+H29</f>
        <v>44.39484483054202</v>
      </c>
      <c r="I61" s="905">
        <f>+I29</f>
        <v>66.757778608147518</v>
      </c>
      <c r="J61" s="905">
        <f>+J29</f>
        <v>69.338572885272498</v>
      </c>
      <c r="K61" s="905">
        <f>+K29</f>
        <v>44.105545727669323</v>
      </c>
      <c r="L61" s="905">
        <f>+L29</f>
        <v>42.014234081413598</v>
      </c>
      <c r="M61" s="873">
        <f>+((H61-I61)/I61)*100</f>
        <v>-33.498618803466584</v>
      </c>
      <c r="N61" s="873">
        <f>+((H61-L61)/L61)*100</f>
        <v>5.6662005179372414</v>
      </c>
      <c r="O61" s="39"/>
    </row>
    <row r="62" spans="2:15" s="451" customFormat="1" ht="19.5" customHeight="1">
      <c r="B62" s="494" t="s">
        <v>70</v>
      </c>
      <c r="C62" s="492"/>
      <c r="D62" s="906">
        <v>-226.03718173864308</v>
      </c>
      <c r="E62" s="907">
        <v>-750.23264684329013</v>
      </c>
      <c r="F62" s="897">
        <f>+((D62-E62)/E62)*100</f>
        <v>-69.87105497345037</v>
      </c>
      <c r="G62" s="39"/>
      <c r="H62" s="908">
        <f>+H31</f>
        <v>-61.273092754626092</v>
      </c>
      <c r="I62" s="908">
        <f>+I31</f>
        <v>-57.151930179841003</v>
      </c>
      <c r="J62" s="908">
        <f>+J31</f>
        <v>-107.612158804176</v>
      </c>
      <c r="K62" s="908">
        <f>+K31</f>
        <v>-64.181309691789906</v>
      </c>
      <c r="L62" s="908">
        <f>+L31</f>
        <v>-73.284230602932979</v>
      </c>
      <c r="M62" s="873">
        <f>+((H62-I62)/I62)*100</f>
        <v>7.2108895741875259</v>
      </c>
      <c r="N62" s="873">
        <f>+((H62-L62)/L62)*100</f>
        <v>-16.389798664033702</v>
      </c>
      <c r="O62" s="39"/>
    </row>
    <row r="63" spans="2:15" s="451" customFormat="1" ht="8.6999999999999993" customHeight="1">
      <c r="B63" s="460"/>
      <c r="C63" s="463"/>
      <c r="D63" s="455"/>
      <c r="E63" s="614"/>
      <c r="F63" s="888"/>
      <c r="G63" s="39"/>
      <c r="H63" s="456"/>
      <c r="I63" s="456"/>
      <c r="J63" s="456"/>
      <c r="K63" s="456"/>
      <c r="L63" s="456"/>
      <c r="M63" s="869"/>
      <c r="N63" s="869"/>
      <c r="O63" s="39"/>
    </row>
    <row r="64" spans="2:15" s="451" customFormat="1" ht="19.5" customHeight="1">
      <c r="B64" s="482" t="s">
        <v>318</v>
      </c>
      <c r="C64" s="461"/>
      <c r="D64" s="878">
        <v>12117.599869532802</v>
      </c>
      <c r="E64" s="878">
        <v>11792.6650509754</v>
      </c>
      <c r="F64" s="879">
        <f>+((D64-E64)/E64)*100</f>
        <v>2.755397674341014</v>
      </c>
      <c r="G64" s="39"/>
      <c r="H64" s="878">
        <f>+H33</f>
        <v>4077.1756651070409</v>
      </c>
      <c r="I64" s="878">
        <f>+I33</f>
        <v>4029.5268712493107</v>
      </c>
      <c r="J64" s="878">
        <f>+J33</f>
        <v>4010.89733317645</v>
      </c>
      <c r="K64" s="878">
        <f>+K33</f>
        <v>4080.0425684753004</v>
      </c>
      <c r="L64" s="878">
        <f>+L33</f>
        <v>4091.6326225416615</v>
      </c>
      <c r="M64" s="880">
        <f>+((H64-I64)/I64)*100</f>
        <v>1.1824910313343366</v>
      </c>
      <c r="N64" s="880">
        <f>+((H64-L64)/L64)*100</f>
        <v>-0.35332980177580348</v>
      </c>
      <c r="O64" s="39"/>
    </row>
    <row r="65" spans="2:15" s="451" customFormat="1" ht="19.5" customHeight="1">
      <c r="B65" s="617" t="s">
        <v>319</v>
      </c>
      <c r="C65" s="616"/>
      <c r="D65" s="881">
        <v>12089.589988481152</v>
      </c>
      <c r="E65" s="882">
        <v>12230.452653156257</v>
      </c>
      <c r="F65" s="883">
        <f>+((D65-E65)/E65)*100</f>
        <v>-1.1517371324662593</v>
      </c>
      <c r="G65" s="39"/>
      <c r="H65" s="884">
        <f>+H42+H46+H50+H54+H59</f>
        <v>4080.9886777882621</v>
      </c>
      <c r="I65" s="884">
        <f>+I42+I46+I50+I54+I59</f>
        <v>4007.0151533246471</v>
      </c>
      <c r="J65" s="884">
        <f>+J42+J46+J50+J54+J59</f>
        <v>4001.5861573682423</v>
      </c>
      <c r="K65" s="884">
        <f>+K42+K46+K50+K54+K59</f>
        <v>4088.0614252333926</v>
      </c>
      <c r="L65" s="884">
        <f>+L42+L46+L50+L54+L59</f>
        <v>4106.5773568598879</v>
      </c>
      <c r="M65" s="885">
        <f>+((H65-I65)/I65)*100</f>
        <v>1.8461004421767309</v>
      </c>
      <c r="N65" s="885">
        <f>+((H65-L65)/L65)*100</f>
        <v>-0.62311450261325019</v>
      </c>
      <c r="O65" s="39"/>
    </row>
    <row r="66" spans="2:15" ht="19.5" customHeight="1">
      <c r="B66" s="467"/>
      <c r="C66" s="468"/>
      <c r="D66" s="468"/>
      <c r="E66" s="468"/>
      <c r="F66" s="468"/>
      <c r="G66" s="468"/>
      <c r="H66" s="468"/>
      <c r="I66" s="469"/>
      <c r="J66" s="469"/>
      <c r="K66" s="469"/>
      <c r="L66" s="469"/>
      <c r="M66" s="470"/>
      <c r="N66" s="470"/>
    </row>
    <row r="67" spans="2:15" ht="19.2" customHeight="1">
      <c r="B67" s="1185" t="s">
        <v>348</v>
      </c>
      <c r="C67" s="1185"/>
      <c r="D67" s="1185"/>
      <c r="E67" s="1185"/>
      <c r="F67" s="1185"/>
      <c r="G67" s="1185"/>
      <c r="H67" s="1185"/>
      <c r="I67" s="1185"/>
      <c r="J67" s="1185"/>
      <c r="K67" s="1185"/>
      <c r="L67" s="1185"/>
      <c r="M67" s="1185"/>
      <c r="N67" s="1185"/>
    </row>
    <row r="68" spans="2:15" ht="19.2" customHeight="1">
      <c r="B68" s="1185" t="s">
        <v>384</v>
      </c>
      <c r="C68" s="1185"/>
      <c r="D68" s="1185"/>
      <c r="E68" s="1185"/>
      <c r="F68" s="1185"/>
      <c r="G68" s="1185"/>
      <c r="H68" s="1185"/>
      <c r="I68" s="1185"/>
      <c r="J68" s="1185"/>
      <c r="K68" s="1185"/>
      <c r="L68" s="1185"/>
      <c r="M68" s="1185"/>
      <c r="N68" s="1185"/>
    </row>
    <row r="69" spans="2:15" ht="19.5" customHeight="1">
      <c r="B69" s="1185"/>
      <c r="C69" s="1185"/>
      <c r="D69" s="1185"/>
      <c r="E69" s="1185"/>
      <c r="F69" s="1185"/>
      <c r="G69" s="1185"/>
      <c r="H69" s="1185"/>
      <c r="I69" s="1185"/>
      <c r="J69" s="1185"/>
      <c r="K69" s="1185"/>
      <c r="L69" s="1185"/>
      <c r="M69" s="1185"/>
      <c r="N69" s="1185"/>
    </row>
    <row r="70" spans="2:15" ht="19.5" customHeight="1">
      <c r="B70" s="517"/>
      <c r="C70" s="517"/>
      <c r="D70" s="517"/>
      <c r="E70" s="517"/>
      <c r="F70" s="517"/>
      <c r="G70" s="517"/>
      <c r="H70" s="517"/>
      <c r="I70" s="517"/>
      <c r="J70" s="517"/>
      <c r="K70" s="517"/>
      <c r="L70" s="517"/>
      <c r="M70" s="517"/>
      <c r="N70" s="517"/>
    </row>
  </sheetData>
  <mergeCells count="29">
    <mergeCell ref="B69:N69"/>
    <mergeCell ref="G5:G6"/>
    <mergeCell ref="C5:C6"/>
    <mergeCell ref="D5:D6"/>
    <mergeCell ref="E5:E6"/>
    <mergeCell ref="F5:F6"/>
    <mergeCell ref="N5:N6"/>
    <mergeCell ref="H5:H6"/>
    <mergeCell ref="I5:I6"/>
    <mergeCell ref="J5:J6"/>
    <mergeCell ref="K5:K6"/>
    <mergeCell ref="L5:L6"/>
    <mergeCell ref="M5:M6"/>
    <mergeCell ref="B67:N67"/>
    <mergeCell ref="B68:N68"/>
    <mergeCell ref="C1:K1"/>
    <mergeCell ref="N38:N39"/>
    <mergeCell ref="B40:D40"/>
    <mergeCell ref="M38:M39"/>
    <mergeCell ref="C38:C39"/>
    <mergeCell ref="D38:D39"/>
    <mergeCell ref="E38:E39"/>
    <mergeCell ref="F38:F39"/>
    <mergeCell ref="G38:G39"/>
    <mergeCell ref="H38:H39"/>
    <mergeCell ref="I38:I39"/>
    <mergeCell ref="J38:J39"/>
    <mergeCell ref="K38:K39"/>
    <mergeCell ref="L38:L39"/>
  </mergeCells>
  <pageMargins left="0.7" right="0.7" top="0.75" bottom="0.75" header="0.3" footer="0.3"/>
  <pageSetup paperSize="9" orientation="portrait" r:id="rId1"/>
  <ignoredErrors>
    <ignoredError sqref="F28:H28 F30:H30 F29:G29 F32:H32 F31:G31 F33" evalErro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B7DEE8"/>
    <pageSetUpPr fitToPage="1"/>
  </sheetPr>
  <dimension ref="A1:R45"/>
  <sheetViews>
    <sheetView showGridLines="0" zoomScale="70" zoomScaleNormal="70" workbookViewId="0"/>
  </sheetViews>
  <sheetFormatPr baseColWidth="10" defaultColWidth="11" defaultRowHeight="14.4"/>
  <cols>
    <col min="1" max="1" customWidth="true" width="2.5546875" collapsed="true"/>
    <col min="2" max="2" customWidth="true" style="352" width="122.6640625" collapsed="true"/>
    <col min="3" max="3" customWidth="true" style="352" width="17.5546875" collapsed="true"/>
    <col min="4" max="7" customWidth="true" style="352" width="17.5546875" collapsed="true"/>
    <col min="8" max="8" customWidth="true" style="352" width="4.0" collapsed="true"/>
    <col min="9" max="16384" style="352" width="11.0" collapsed="true"/>
  </cols>
  <sheetData>
    <row r="1" spans="1:18" s="6" customFormat="1" ht="23.4">
      <c r="C1" s="79"/>
      <c r="D1" s="79"/>
      <c r="E1" s="79"/>
      <c r="F1" s="79"/>
      <c r="G1" s="79"/>
    </row>
    <row r="2" spans="1:18" s="39" customFormat="1" ht="31.2">
      <c r="B2" s="263" t="s">
        <v>118</v>
      </c>
    </row>
    <row r="3" spans="1:18" s="1" customFormat="1">
      <c r="B3" s="266"/>
    </row>
    <row r="4" spans="1:18" s="1" customFormat="1" ht="17.399999999999999">
      <c r="A4"/>
      <c r="B4" s="265"/>
      <c r="C4" s="265"/>
      <c r="D4" s="265"/>
      <c r="E4" s="265"/>
      <c r="F4" s="265"/>
      <c r="G4" s="265"/>
    </row>
    <row r="5" spans="1:18" s="41" customFormat="1" ht="18">
      <c r="A5"/>
      <c r="B5" s="40"/>
      <c r="C5" s="1186" t="s">
        <v>510</v>
      </c>
      <c r="D5" s="1186" t="s">
        <v>476</v>
      </c>
      <c r="E5" s="1162" t="s">
        <v>80</v>
      </c>
      <c r="F5" s="1186" t="s">
        <v>421</v>
      </c>
      <c r="G5" s="1162" t="s">
        <v>80</v>
      </c>
    </row>
    <row r="6" spans="1:18" ht="18.600000000000001" thickBot="1">
      <c r="B6" s="299" t="s">
        <v>103</v>
      </c>
      <c r="C6" s="1187"/>
      <c r="D6" s="1187"/>
      <c r="E6" s="1163"/>
      <c r="F6" s="1187"/>
      <c r="G6" s="1163"/>
      <c r="I6" s="1122"/>
      <c r="J6" s="1122"/>
      <c r="K6" s="1122"/>
      <c r="L6" s="1122"/>
      <c r="M6" s="1122"/>
      <c r="N6" s="1122"/>
      <c r="O6" s="1122"/>
      <c r="P6" s="1122"/>
      <c r="Q6" s="1122"/>
      <c r="R6" s="1122"/>
    </row>
    <row r="7" spans="1:18" ht="18">
      <c r="B7" s="301" t="s">
        <v>119</v>
      </c>
      <c r="C7" s="64">
        <v>53698.260524714307</v>
      </c>
      <c r="D7" s="1019">
        <v>49190.012494991504</v>
      </c>
      <c r="E7" s="1017">
        <f>+((C7-D7)/D7)*100</f>
        <v>9.1649662219171617</v>
      </c>
      <c r="F7" s="1019">
        <v>49804.003694570507</v>
      </c>
      <c r="G7" s="1017">
        <f>+((C7-F7)/F7)*100</f>
        <v>7.819164206206862</v>
      </c>
      <c r="I7" s="1122"/>
      <c r="J7" s="1122"/>
      <c r="K7" s="1122"/>
      <c r="L7" s="1122"/>
      <c r="M7" s="1122"/>
      <c r="N7" s="1122"/>
      <c r="O7" s="1122"/>
      <c r="P7" s="1122"/>
      <c r="Q7" s="1122"/>
      <c r="R7" s="1122"/>
    </row>
    <row r="8" spans="1:18" ht="18">
      <c r="B8" s="72" t="s">
        <v>120</v>
      </c>
      <c r="C8" s="67">
        <v>6500.6209678699997</v>
      </c>
      <c r="D8" s="1016">
        <v>7329.5698455900001</v>
      </c>
      <c r="E8" s="1017">
        <f t="shared" ref="E8:E42" si="0">+((C8-D8)/D8)*100</f>
        <v>-11.3096524787025</v>
      </c>
      <c r="F8" s="1016">
        <v>5687.6105487900004</v>
      </c>
      <c r="G8" s="1017">
        <f t="shared" ref="G8:G42" si="1">+((C8-F8)/F8)*100</f>
        <v>14.29441084451469</v>
      </c>
      <c r="I8" s="1122"/>
      <c r="J8" s="1122"/>
      <c r="K8" s="1122"/>
      <c r="L8" s="1122"/>
      <c r="M8" s="1122"/>
      <c r="N8" s="1122"/>
      <c r="O8" s="1122"/>
      <c r="P8" s="1122"/>
      <c r="Q8" s="1122"/>
      <c r="R8" s="1122"/>
    </row>
    <row r="9" spans="1:18" ht="36">
      <c r="B9" s="72" t="s">
        <v>121</v>
      </c>
      <c r="C9" s="67">
        <v>20075.07027009</v>
      </c>
      <c r="D9" s="1016">
        <v>18309.41820896</v>
      </c>
      <c r="E9" s="1017">
        <f t="shared" si="0"/>
        <v>9.6434088783113303</v>
      </c>
      <c r="F9" s="1016">
        <v>17247.981201950002</v>
      </c>
      <c r="G9" s="1017">
        <f t="shared" si="1"/>
        <v>16.390840383223377</v>
      </c>
      <c r="I9" s="1122"/>
      <c r="J9" s="1122"/>
      <c r="K9" s="1122"/>
      <c r="L9" s="1122"/>
      <c r="M9" s="1122"/>
      <c r="N9" s="1122"/>
      <c r="O9" s="1122"/>
      <c r="P9" s="1122"/>
      <c r="Q9" s="1122"/>
      <c r="R9" s="1122"/>
    </row>
    <row r="10" spans="1:18" ht="18">
      <c r="B10" s="169" t="s">
        <v>122</v>
      </c>
      <c r="C10" s="67">
        <v>20074.9624893</v>
      </c>
      <c r="D10" s="1016">
        <v>18309.310199950003</v>
      </c>
      <c r="E10" s="1017">
        <f t="shared" si="0"/>
        <v>9.6434670125083048</v>
      </c>
      <c r="F10" s="1016">
        <v>17247.821510790003</v>
      </c>
      <c r="G10" s="1017">
        <f t="shared" si="1"/>
        <v>16.391293107604202</v>
      </c>
      <c r="I10" s="1122"/>
      <c r="J10" s="1122"/>
      <c r="K10" s="1122"/>
      <c r="L10" s="1122"/>
      <c r="M10" s="1122"/>
      <c r="N10" s="1122"/>
      <c r="O10" s="1122"/>
      <c r="P10" s="1122"/>
      <c r="Q10" s="1122"/>
      <c r="R10" s="1122"/>
    </row>
    <row r="11" spans="1:18" ht="18">
      <c r="B11" s="169" t="s">
        <v>91</v>
      </c>
      <c r="C11" s="316">
        <v>5.6458000000000192E-4</v>
      </c>
      <c r="D11" s="504">
        <v>7.9280000000269703E-4</v>
      </c>
      <c r="E11" s="1020">
        <f t="shared" si="0"/>
        <v>-28.786579213158266</v>
      </c>
      <c r="F11" s="504">
        <v>5.2569940000005907E-2</v>
      </c>
      <c r="G11" s="1020">
        <f t="shared" si="1"/>
        <v>-98.926040242770028</v>
      </c>
      <c r="I11" s="1122"/>
      <c r="J11" s="1122"/>
      <c r="K11" s="1122"/>
      <c r="L11" s="1122"/>
      <c r="M11" s="1122"/>
      <c r="N11" s="1122"/>
      <c r="O11" s="1122"/>
      <c r="P11" s="1122"/>
      <c r="Q11" s="1122"/>
      <c r="R11" s="1122"/>
    </row>
    <row r="12" spans="1:18" ht="18">
      <c r="B12" s="169" t="s">
        <v>123</v>
      </c>
      <c r="C12" s="316">
        <v>0.107216210000002</v>
      </c>
      <c r="D12" s="504">
        <v>0.10721621000000001</v>
      </c>
      <c r="E12" s="1020">
        <f t="shared" si="0"/>
        <v>1.863898606680167E-12</v>
      </c>
      <c r="F12" s="504">
        <v>0.10712122</v>
      </c>
      <c r="G12" s="1020">
        <f t="shared" si="1"/>
        <v>8.867524100453815E-2</v>
      </c>
      <c r="I12" s="1122"/>
      <c r="J12" s="1122"/>
      <c r="K12" s="1122"/>
      <c r="L12" s="1122"/>
      <c r="M12" s="1122"/>
      <c r="N12" s="1122"/>
      <c r="O12" s="1122"/>
      <c r="P12" s="1122"/>
      <c r="Q12" s="1122"/>
      <c r="R12" s="1122"/>
    </row>
    <row r="13" spans="1:18" ht="20.55" customHeight="1">
      <c r="B13" s="72" t="s">
        <v>124</v>
      </c>
      <c r="C13" s="316">
        <v>5645.1451335600013</v>
      </c>
      <c r="D13" s="504">
        <v>6010.5953426599999</v>
      </c>
      <c r="E13" s="630">
        <f t="shared" si="0"/>
        <v>-6.0801000277997073</v>
      </c>
      <c r="F13" s="504">
        <v>6497.6363378200003</v>
      </c>
      <c r="G13" s="630">
        <f t="shared" si="1"/>
        <v>-13.12002026487705</v>
      </c>
      <c r="I13" s="1122"/>
      <c r="J13" s="1122"/>
      <c r="K13" s="1122"/>
      <c r="L13" s="1122"/>
      <c r="M13" s="1122"/>
      <c r="N13" s="1122"/>
      <c r="O13" s="1122"/>
      <c r="P13" s="1122"/>
      <c r="Q13" s="1122"/>
      <c r="R13" s="1122"/>
    </row>
    <row r="14" spans="1:18" ht="22.5" customHeight="1">
      <c r="B14" s="72" t="s">
        <v>125</v>
      </c>
      <c r="C14" s="67">
        <v>70186.239863725001</v>
      </c>
      <c r="D14" s="1016">
        <v>70675.142702675003</v>
      </c>
      <c r="E14" s="1017">
        <f t="shared" si="0"/>
        <v>-0.69176066754725796</v>
      </c>
      <c r="F14" s="1016">
        <v>68767.192081375004</v>
      </c>
      <c r="G14" s="1017">
        <f t="shared" si="1"/>
        <v>2.0635534757196137</v>
      </c>
      <c r="I14" s="1122"/>
      <c r="J14" s="1122"/>
      <c r="K14" s="1122"/>
      <c r="L14" s="1122"/>
      <c r="M14" s="1122"/>
      <c r="N14" s="1122"/>
      <c r="O14" s="1122"/>
      <c r="P14" s="1122"/>
      <c r="Q14" s="1122"/>
      <c r="R14" s="1122"/>
    </row>
    <row r="15" spans="1:18" ht="18">
      <c r="B15" s="72" t="s">
        <v>126</v>
      </c>
      <c r="C15" s="67">
        <v>473684.76622990007</v>
      </c>
      <c r="D15" s="1016">
        <v>472456.44668415101</v>
      </c>
      <c r="E15" s="1017">
        <f t="shared" si="0"/>
        <v>0.25998577315851795</v>
      </c>
      <c r="F15" s="1016">
        <v>446790.12151935202</v>
      </c>
      <c r="G15" s="1017">
        <f t="shared" si="1"/>
        <v>6.0195253688891484</v>
      </c>
      <c r="I15" s="1122"/>
      <c r="J15" s="1122"/>
      <c r="K15" s="1122"/>
      <c r="L15" s="1122"/>
      <c r="M15" s="1122"/>
      <c r="N15" s="1122"/>
      <c r="O15" s="1122"/>
      <c r="P15" s="1122"/>
      <c r="Q15" s="1122"/>
      <c r="R15" s="1122"/>
    </row>
    <row r="16" spans="1:18" ht="18">
      <c r="B16" s="169" t="s">
        <v>127</v>
      </c>
      <c r="C16" s="67">
        <v>16505.908227273099</v>
      </c>
      <c r="D16" s="1016">
        <v>16898.295229000003</v>
      </c>
      <c r="E16" s="1017">
        <f t="shared" si="0"/>
        <v>-2.3220508128743598</v>
      </c>
      <c r="F16" s="1016">
        <v>14949.9672264575</v>
      </c>
      <c r="G16" s="1017">
        <f t="shared" si="1"/>
        <v>10.407654928246222</v>
      </c>
      <c r="I16" s="1122"/>
      <c r="J16" s="1122"/>
      <c r="K16" s="1122"/>
      <c r="L16" s="1122"/>
      <c r="M16" s="1122"/>
      <c r="N16" s="1122"/>
      <c r="O16" s="1122"/>
      <c r="P16" s="1122"/>
      <c r="Q16" s="1122"/>
      <c r="R16" s="1122"/>
    </row>
    <row r="17" spans="2:18" ht="18">
      <c r="B17" s="169" t="s">
        <v>128</v>
      </c>
      <c r="C17" s="67">
        <v>368492.77530876704</v>
      </c>
      <c r="D17" s="1016">
        <v>368888.16125074105</v>
      </c>
      <c r="E17" s="1017">
        <f t="shared" si="0"/>
        <v>-0.10718314749744752</v>
      </c>
      <c r="F17" s="1016">
        <v>351798.81584333401</v>
      </c>
      <c r="G17" s="1017">
        <f t="shared" si="1"/>
        <v>4.7453142857841</v>
      </c>
      <c r="I17" s="1122"/>
      <c r="J17" s="1122"/>
      <c r="K17" s="1122"/>
      <c r="L17" s="1122"/>
      <c r="M17" s="1122"/>
      <c r="N17" s="1122"/>
      <c r="O17" s="1122"/>
      <c r="P17" s="1122"/>
      <c r="Q17" s="1122"/>
      <c r="R17" s="1122"/>
    </row>
    <row r="18" spans="2:18" ht="18">
      <c r="B18" s="169" t="s">
        <v>91</v>
      </c>
      <c r="C18" s="67">
        <v>88686.082693860008</v>
      </c>
      <c r="D18" s="1016">
        <v>86669.990204410002</v>
      </c>
      <c r="E18" s="1017">
        <f t="shared" si="0"/>
        <v>2.3261713595387272</v>
      </c>
      <c r="F18" s="1016">
        <v>80041.338449560004</v>
      </c>
      <c r="G18" s="1017">
        <f t="shared" si="1"/>
        <v>10.800349434121093</v>
      </c>
      <c r="I18" s="1122"/>
      <c r="J18" s="1122"/>
      <c r="K18" s="1122"/>
      <c r="L18" s="1122"/>
      <c r="M18" s="1122"/>
      <c r="N18" s="1122"/>
      <c r="O18" s="1122"/>
      <c r="P18" s="1122"/>
      <c r="Q18" s="1122"/>
      <c r="R18" s="1122"/>
    </row>
    <row r="19" spans="2:18" ht="18">
      <c r="B19" s="72" t="s">
        <v>129</v>
      </c>
      <c r="C19" s="67">
        <v>1375.4754724000002</v>
      </c>
      <c r="D19" s="1016">
        <v>1346.3585755699999</v>
      </c>
      <c r="E19" s="1040">
        <f t="shared" si="0"/>
        <v>2.1626405742373103</v>
      </c>
      <c r="F19" s="1016">
        <v>531.49542656000006</v>
      </c>
      <c r="G19" s="1020">
        <f t="shared" si="1"/>
        <v>158.79347284368853</v>
      </c>
      <c r="I19" s="1122"/>
      <c r="J19" s="1122"/>
      <c r="K19" s="1122"/>
      <c r="L19" s="1122"/>
      <c r="M19" s="1122"/>
      <c r="N19" s="1122"/>
      <c r="O19" s="1122"/>
      <c r="P19" s="1122"/>
      <c r="Q19" s="1122"/>
      <c r="R19" s="1122"/>
    </row>
    <row r="20" spans="2:18" ht="18">
      <c r="B20" s="72" t="s">
        <v>130</v>
      </c>
      <c r="C20" s="67">
        <v>1945.1177794765201</v>
      </c>
      <c r="D20" s="1016">
        <v>1862.68474763122</v>
      </c>
      <c r="E20" s="1017">
        <f t="shared" si="0"/>
        <v>4.4254956159452288</v>
      </c>
      <c r="F20" s="1016">
        <v>1874.08161121117</v>
      </c>
      <c r="G20" s="1017">
        <f t="shared" si="1"/>
        <v>3.7904522321971537</v>
      </c>
      <c r="I20" s="1122"/>
      <c r="J20" s="1122"/>
      <c r="K20" s="1122"/>
      <c r="L20" s="1122"/>
      <c r="M20" s="1122"/>
      <c r="N20" s="1122"/>
      <c r="O20" s="1122"/>
      <c r="P20" s="1122"/>
      <c r="Q20" s="1122"/>
      <c r="R20" s="1122"/>
    </row>
    <row r="21" spans="2:18" ht="18">
      <c r="B21" s="72" t="s">
        <v>131</v>
      </c>
      <c r="C21" s="67">
        <v>80.274940729999997</v>
      </c>
      <c r="D21" s="1016">
        <v>71.522150049999993</v>
      </c>
      <c r="E21" s="1017">
        <f t="shared" si="0"/>
        <v>12.2378741045691</v>
      </c>
      <c r="F21" s="1016">
        <v>53.202733070000001</v>
      </c>
      <c r="G21" s="1017">
        <f t="shared" si="1"/>
        <v>50.884994243398175</v>
      </c>
      <c r="I21" s="1122"/>
      <c r="J21" s="1122"/>
      <c r="K21" s="1122"/>
      <c r="L21" s="1122"/>
      <c r="M21" s="1122"/>
      <c r="N21" s="1122"/>
      <c r="O21" s="1122"/>
      <c r="P21" s="1122"/>
      <c r="Q21" s="1122"/>
      <c r="R21" s="1122"/>
    </row>
    <row r="22" spans="2:18" ht="18">
      <c r="B22" s="72" t="s">
        <v>132</v>
      </c>
      <c r="C22" s="67">
        <v>6709.6420950493803</v>
      </c>
      <c r="D22" s="1016">
        <v>6806.8956858169904</v>
      </c>
      <c r="E22" s="1017">
        <f t="shared" si="0"/>
        <v>-1.4287510086315858</v>
      </c>
      <c r="F22" s="1016">
        <v>6974.5689895377309</v>
      </c>
      <c r="G22" s="1017">
        <f t="shared" si="1"/>
        <v>-3.7984697676050914</v>
      </c>
      <c r="I22" s="1122"/>
      <c r="J22" s="1122"/>
      <c r="K22" s="1122"/>
      <c r="L22" s="1122"/>
      <c r="M22" s="1122"/>
      <c r="N22" s="1122"/>
      <c r="O22" s="1122"/>
      <c r="P22" s="1122"/>
      <c r="Q22" s="1122"/>
      <c r="R22" s="1122"/>
    </row>
    <row r="23" spans="2:18" ht="18">
      <c r="B23" s="72" t="s">
        <v>133</v>
      </c>
      <c r="C23" s="67">
        <v>5127.3176246699995</v>
      </c>
      <c r="D23" s="1016">
        <v>5097.4616648500005</v>
      </c>
      <c r="E23" s="1017">
        <f t="shared" si="0"/>
        <v>0.58570248847330164</v>
      </c>
      <c r="F23" s="1016">
        <v>5073.0827265899998</v>
      </c>
      <c r="G23" s="1017">
        <f t="shared" si="1"/>
        <v>1.0690718248242546</v>
      </c>
      <c r="I23" s="1122"/>
      <c r="J23" s="1122"/>
      <c r="K23" s="1122"/>
      <c r="L23" s="1122"/>
      <c r="M23" s="1122"/>
      <c r="N23" s="1122"/>
      <c r="O23" s="1122"/>
      <c r="P23" s="1122"/>
      <c r="Q23" s="1122"/>
      <c r="R23" s="1122"/>
    </row>
    <row r="24" spans="2:18" ht="18">
      <c r="B24" s="72" t="s">
        <v>134</v>
      </c>
      <c r="C24" s="67">
        <v>1418.2034279500001</v>
      </c>
      <c r="D24" s="1016">
        <v>1575.3807034200001</v>
      </c>
      <c r="E24" s="1017">
        <f t="shared" si="0"/>
        <v>-9.9770979248878255</v>
      </c>
      <c r="F24" s="1016">
        <v>2012.36191652</v>
      </c>
      <c r="G24" s="1017">
        <f t="shared" si="1"/>
        <v>-29.525428984339204</v>
      </c>
      <c r="I24" s="1122"/>
      <c r="J24" s="1122"/>
      <c r="K24" s="1122"/>
      <c r="L24" s="1122"/>
      <c r="M24" s="1122"/>
      <c r="N24" s="1122"/>
      <c r="O24" s="1122"/>
      <c r="P24" s="1122"/>
      <c r="Q24" s="1122"/>
      <c r="R24" s="1122"/>
    </row>
    <row r="25" spans="2:18" ht="18">
      <c r="B25" s="72" t="s">
        <v>135</v>
      </c>
      <c r="C25" s="67">
        <v>18553.310571822705</v>
      </c>
      <c r="D25" s="1016">
        <v>19090.431021518369</v>
      </c>
      <c r="E25" s="1017">
        <f t="shared" si="0"/>
        <v>-2.8135585262073524</v>
      </c>
      <c r="F25" s="1016">
        <v>19689.424461993429</v>
      </c>
      <c r="G25" s="1017">
        <f t="shared" si="1"/>
        <v>-5.7701731828869276</v>
      </c>
      <c r="I25" s="1122"/>
      <c r="J25" s="1122"/>
      <c r="K25" s="1122"/>
      <c r="L25" s="1122"/>
      <c r="M25" s="1122"/>
      <c r="N25" s="1122"/>
      <c r="O25" s="1122"/>
      <c r="P25" s="1122"/>
      <c r="Q25" s="1122"/>
      <c r="R25" s="1122"/>
    </row>
    <row r="26" spans="2:18" ht="18">
      <c r="B26" s="296" t="s">
        <v>136</v>
      </c>
      <c r="C26" s="144">
        <v>664999.44490195799</v>
      </c>
      <c r="D26" s="144">
        <v>659821.91982788406</v>
      </c>
      <c r="E26" s="302">
        <f t="shared" si="0"/>
        <v>0.78468521861542528</v>
      </c>
      <c r="F26" s="144">
        <v>631002.76324933989</v>
      </c>
      <c r="G26" s="302">
        <f t="shared" si="1"/>
        <v>5.3877231024397849</v>
      </c>
      <c r="I26" s="1122"/>
      <c r="J26" s="1122"/>
      <c r="K26" s="1122"/>
      <c r="L26" s="1122"/>
      <c r="M26" s="1122"/>
      <c r="N26" s="1122"/>
      <c r="O26" s="1122"/>
      <c r="P26" s="1122"/>
      <c r="Q26" s="1122"/>
      <c r="R26" s="1122"/>
    </row>
    <row r="27" spans="2:18" ht="18">
      <c r="B27" s="297" t="s">
        <v>137</v>
      </c>
      <c r="C27" s="143">
        <v>626494.82378520793</v>
      </c>
      <c r="D27" s="1014">
        <v>622387.26774957799</v>
      </c>
      <c r="E27" s="557">
        <f t="shared" si="0"/>
        <v>0.65996787666977852</v>
      </c>
      <c r="F27" s="1014">
        <v>594138.18918309698</v>
      </c>
      <c r="G27" s="557">
        <f t="shared" si="1"/>
        <v>5.4459779208266861</v>
      </c>
      <c r="I27" s="1122"/>
      <c r="J27" s="1122"/>
      <c r="K27" s="1122"/>
      <c r="L27" s="1122"/>
      <c r="M27" s="1122"/>
      <c r="N27" s="1122"/>
      <c r="O27" s="1122"/>
      <c r="P27" s="1122"/>
      <c r="Q27" s="1122"/>
      <c r="R27" s="1122"/>
    </row>
    <row r="28" spans="2:18" ht="18">
      <c r="B28" s="300" t="s">
        <v>138</v>
      </c>
      <c r="C28" s="298">
        <v>3486.3552710399999</v>
      </c>
      <c r="D28" s="1015">
        <v>4052.3486680700003</v>
      </c>
      <c r="E28" s="630">
        <f t="shared" si="0"/>
        <v>-13.967045863789512</v>
      </c>
      <c r="F28" s="1015">
        <v>3630.6529463300003</v>
      </c>
      <c r="G28" s="630">
        <f t="shared" si="1"/>
        <v>-3.9744276697077821</v>
      </c>
      <c r="I28" s="1122"/>
      <c r="J28" s="1122"/>
      <c r="K28" s="1122"/>
      <c r="L28" s="1122"/>
      <c r="M28" s="1122"/>
      <c r="N28" s="1122"/>
      <c r="O28" s="1122"/>
      <c r="P28" s="1122"/>
      <c r="Q28" s="1122"/>
      <c r="R28" s="1122"/>
    </row>
    <row r="29" spans="2:18" ht="18">
      <c r="B29" s="72" t="s">
        <v>139</v>
      </c>
      <c r="C29" s="67">
        <v>3992.0942202300002</v>
      </c>
      <c r="D29" s="1016">
        <v>3790.4637280799998</v>
      </c>
      <c r="E29" s="1017">
        <f t="shared" si="0"/>
        <v>5.3194148952358722</v>
      </c>
      <c r="F29" s="1016">
        <v>3600.2864126500003</v>
      </c>
      <c r="G29" s="1017">
        <f t="shared" si="1"/>
        <v>10.882684394312085</v>
      </c>
      <c r="I29" s="1122"/>
      <c r="J29" s="1122"/>
      <c r="K29" s="1122"/>
      <c r="L29" s="1122"/>
      <c r="M29" s="1122"/>
      <c r="N29" s="1122"/>
      <c r="O29" s="1122"/>
      <c r="P29" s="1122"/>
      <c r="Q29" s="1122"/>
      <c r="R29" s="1122"/>
    </row>
    <row r="30" spans="2:18" ht="18">
      <c r="B30" s="72" t="s">
        <v>140</v>
      </c>
      <c r="C30" s="67">
        <v>528683.62940547196</v>
      </c>
      <c r="D30" s="1016">
        <v>524895.03833482007</v>
      </c>
      <c r="E30" s="1017">
        <f t="shared" si="0"/>
        <v>0.72178069784596155</v>
      </c>
      <c r="F30" s="1016">
        <v>498820.28802103602</v>
      </c>
      <c r="G30" s="1017">
        <f t="shared" si="1"/>
        <v>5.9867936612827908</v>
      </c>
      <c r="I30" s="1122"/>
      <c r="J30" s="1122"/>
      <c r="K30" s="1122"/>
      <c r="L30" s="1122"/>
      <c r="M30" s="1122"/>
      <c r="N30" s="1122"/>
      <c r="O30" s="1122"/>
      <c r="P30" s="1122"/>
      <c r="Q30" s="1122"/>
      <c r="R30" s="1122"/>
    </row>
    <row r="31" spans="2:18" ht="18">
      <c r="B31" s="78" t="s">
        <v>141</v>
      </c>
      <c r="C31" s="67">
        <v>9184.0365249129991</v>
      </c>
      <c r="D31" s="1016">
        <v>10633.1821112494</v>
      </c>
      <c r="E31" s="1017">
        <f t="shared" si="0"/>
        <v>-13.62852221634833</v>
      </c>
      <c r="F31" s="1016">
        <v>11178.013083905802</v>
      </c>
      <c r="G31" s="1017">
        <f t="shared" si="1"/>
        <v>-17.838380971871889</v>
      </c>
      <c r="I31" s="1122"/>
      <c r="J31" s="1122"/>
      <c r="K31" s="1122"/>
      <c r="L31" s="1122"/>
      <c r="M31" s="1122"/>
      <c r="N31" s="1122"/>
      <c r="O31" s="1122"/>
      <c r="P31" s="1122"/>
      <c r="Q31" s="1122"/>
      <c r="R31" s="1122"/>
    </row>
    <row r="32" spans="2:18" ht="18">
      <c r="B32" s="78" t="s">
        <v>142</v>
      </c>
      <c r="C32" s="67">
        <v>460232.63378653</v>
      </c>
      <c r="D32" s="1016">
        <v>454549.96249829</v>
      </c>
      <c r="E32" s="1017">
        <f t="shared" si="0"/>
        <v>1.2501752848041165</v>
      </c>
      <c r="F32" s="1016">
        <v>424238.09536179999</v>
      </c>
      <c r="G32" s="1017">
        <f t="shared" si="1"/>
        <v>8.4845134885948976</v>
      </c>
      <c r="I32" s="1122"/>
      <c r="J32" s="1122"/>
      <c r="K32" s="1122"/>
      <c r="L32" s="1122"/>
      <c r="M32" s="1122"/>
      <c r="N32" s="1122"/>
      <c r="O32" s="1122"/>
      <c r="P32" s="1122"/>
      <c r="Q32" s="1122"/>
      <c r="R32" s="1122"/>
    </row>
    <row r="33" spans="2:18" ht="18">
      <c r="B33" s="78" t="s">
        <v>143</v>
      </c>
      <c r="C33" s="67">
        <v>51187.352432530002</v>
      </c>
      <c r="D33" s="1016">
        <v>51174.269229760008</v>
      </c>
      <c r="E33" s="1017">
        <f t="shared" si="0"/>
        <v>2.5565978697720121E-2</v>
      </c>
      <c r="F33" s="1016">
        <v>56562.545731550003</v>
      </c>
      <c r="G33" s="1017">
        <f t="shared" si="1"/>
        <v>-9.5030964916803118</v>
      </c>
      <c r="I33" s="1122"/>
      <c r="J33" s="1122"/>
      <c r="K33" s="1122"/>
      <c r="L33" s="1122"/>
      <c r="M33" s="1122"/>
      <c r="N33" s="1122"/>
      <c r="O33" s="1122"/>
      <c r="P33" s="1122"/>
      <c r="Q33" s="1122"/>
      <c r="R33" s="1122"/>
    </row>
    <row r="34" spans="2:18" ht="18">
      <c r="B34" s="78" t="s">
        <v>144</v>
      </c>
      <c r="C34" s="67">
        <v>8079.6066614994807</v>
      </c>
      <c r="D34" s="1016">
        <v>8537.6244955205602</v>
      </c>
      <c r="E34" s="1017">
        <f t="shared" si="0"/>
        <v>-5.3646987433259454</v>
      </c>
      <c r="F34" s="1016">
        <v>6841.6338437804607</v>
      </c>
      <c r="G34" s="1017">
        <f t="shared" si="1"/>
        <v>18.094695594451121</v>
      </c>
      <c r="I34" s="1122"/>
      <c r="J34" s="1122"/>
      <c r="K34" s="1122"/>
      <c r="L34" s="1122"/>
      <c r="M34" s="1122"/>
      <c r="N34" s="1122"/>
      <c r="O34" s="1122"/>
      <c r="P34" s="1122"/>
      <c r="Q34" s="1122"/>
      <c r="R34" s="1122"/>
    </row>
    <row r="35" spans="2:18" ht="18">
      <c r="B35" s="72" t="s">
        <v>145</v>
      </c>
      <c r="C35" s="67">
        <v>78137.030157759989</v>
      </c>
      <c r="D35" s="1016">
        <v>76951.598224429996</v>
      </c>
      <c r="E35" s="1017">
        <f t="shared" si="0"/>
        <v>1.5404903350709769</v>
      </c>
      <c r="F35" s="1016">
        <v>75604.972796000002</v>
      </c>
      <c r="G35" s="1017">
        <f t="shared" si="1"/>
        <v>3.3490619308759939</v>
      </c>
      <c r="I35" s="1122"/>
      <c r="J35" s="1122"/>
      <c r="K35" s="1122"/>
      <c r="L35" s="1122"/>
      <c r="M35" s="1122"/>
      <c r="N35" s="1122"/>
      <c r="O35" s="1122"/>
      <c r="P35" s="1122"/>
      <c r="Q35" s="1122"/>
      <c r="R35" s="1122"/>
    </row>
    <row r="36" spans="2:18" ht="18">
      <c r="B36" s="72" t="s">
        <v>146</v>
      </c>
      <c r="C36" s="67">
        <v>3810.6063612600001</v>
      </c>
      <c r="D36" s="1016">
        <v>3788.0940161399999</v>
      </c>
      <c r="E36" s="1017">
        <f t="shared" si="0"/>
        <v>0.59429214333333436</v>
      </c>
      <c r="F36" s="1016">
        <v>4257.9025006000002</v>
      </c>
      <c r="G36" s="1017">
        <f t="shared" si="1"/>
        <v>-10.505081769180238</v>
      </c>
      <c r="I36" s="1122"/>
      <c r="J36" s="1122"/>
      <c r="K36" s="1122"/>
      <c r="L36" s="1122"/>
      <c r="M36" s="1122"/>
      <c r="N36" s="1122"/>
      <c r="O36" s="1122"/>
      <c r="P36" s="1122"/>
      <c r="Q36" s="1122"/>
      <c r="R36" s="1122"/>
    </row>
    <row r="37" spans="2:18" ht="18">
      <c r="B37" s="72" t="s">
        <v>147</v>
      </c>
      <c r="C37" s="67">
        <v>8385.1083694460667</v>
      </c>
      <c r="D37" s="1016">
        <v>8909.7247780379785</v>
      </c>
      <c r="E37" s="1017">
        <f t="shared" si="0"/>
        <v>-5.8881325928839541</v>
      </c>
      <c r="F37" s="1016">
        <v>8224.0865064810314</v>
      </c>
      <c r="G37" s="1017">
        <f t="shared" si="1"/>
        <v>1.9579300733052998</v>
      </c>
      <c r="I37" s="1122"/>
      <c r="J37" s="1122"/>
      <c r="K37" s="1122"/>
      <c r="L37" s="1122"/>
      <c r="M37" s="1122"/>
      <c r="N37" s="1122"/>
      <c r="O37" s="1122"/>
      <c r="P37" s="1122"/>
      <c r="Q37" s="1122"/>
      <c r="R37" s="1122"/>
    </row>
    <row r="38" spans="2:18" ht="18">
      <c r="B38" s="483" t="s">
        <v>148</v>
      </c>
      <c r="C38" s="484">
        <v>38504.621116259201</v>
      </c>
      <c r="D38" s="1018">
        <v>37434.652079247106</v>
      </c>
      <c r="E38" s="557">
        <f t="shared" si="0"/>
        <v>2.8582315517372234</v>
      </c>
      <c r="F38" s="1018">
        <v>36864.574065528599</v>
      </c>
      <c r="G38" s="557">
        <f t="shared" si="1"/>
        <v>4.4488430757814728</v>
      </c>
      <c r="I38" s="1122"/>
      <c r="J38" s="1122"/>
      <c r="K38" s="1122"/>
      <c r="L38" s="1122"/>
      <c r="M38" s="1122"/>
      <c r="N38" s="1122"/>
      <c r="O38" s="1122"/>
      <c r="P38" s="1122"/>
      <c r="Q38" s="1122"/>
      <c r="R38" s="1122"/>
    </row>
    <row r="39" spans="2:18" ht="18">
      <c r="B39" s="72" t="s">
        <v>409</v>
      </c>
      <c r="C39" s="67">
        <v>38957.320639841797</v>
      </c>
      <c r="D39" s="1016">
        <v>37903.740235013</v>
      </c>
      <c r="E39" s="1017">
        <f t="shared" si="0"/>
        <v>2.7796212149416553</v>
      </c>
      <c r="F39" s="1016">
        <v>37424.660394848601</v>
      </c>
      <c r="G39" s="1017">
        <f t="shared" si="1"/>
        <v>4.0953217178803376</v>
      </c>
      <c r="I39" s="1122"/>
      <c r="J39" s="1122"/>
      <c r="K39" s="1122"/>
      <c r="L39" s="1122"/>
      <c r="M39" s="1122"/>
      <c r="N39" s="1122"/>
      <c r="O39" s="1122"/>
      <c r="P39" s="1122"/>
      <c r="Q39" s="1122"/>
      <c r="R39" s="1122"/>
    </row>
    <row r="40" spans="2:18" ht="18">
      <c r="B40" s="72" t="s">
        <v>149</v>
      </c>
      <c r="C40" s="67">
        <v>13.453960740138502</v>
      </c>
      <c r="D40" s="1016">
        <v>11.0632986615025</v>
      </c>
      <c r="E40" s="1017">
        <f t="shared" si="0"/>
        <v>21.608944599452105</v>
      </c>
      <c r="F40" s="1016">
        <v>33.942024139830899</v>
      </c>
      <c r="G40" s="1017">
        <f t="shared" si="1"/>
        <v>-60.361937506401375</v>
      </c>
      <c r="I40" s="1122"/>
      <c r="J40" s="1122"/>
      <c r="K40" s="1122"/>
      <c r="L40" s="1122"/>
      <c r="M40" s="1122"/>
      <c r="N40" s="1122"/>
      <c r="O40" s="1122"/>
      <c r="P40" s="1122"/>
      <c r="Q40" s="1122"/>
      <c r="R40" s="1122"/>
    </row>
    <row r="41" spans="2:18" ht="18">
      <c r="B41" s="72" t="s">
        <v>150</v>
      </c>
      <c r="C41" s="61">
        <v>-466.15348432274004</v>
      </c>
      <c r="D41" s="586">
        <v>-480.15145442735098</v>
      </c>
      <c r="E41" s="1017">
        <f t="shared" si="0"/>
        <v>-2.9153238994778254</v>
      </c>
      <c r="F41" s="586">
        <v>-594.02835345978804</v>
      </c>
      <c r="G41" s="1017">
        <f t="shared" si="1"/>
        <v>-21.526728209565896</v>
      </c>
      <c r="I41" s="1122"/>
      <c r="J41" s="1122"/>
      <c r="K41" s="1122"/>
      <c r="L41" s="1122"/>
      <c r="M41" s="1122"/>
      <c r="N41" s="1122"/>
      <c r="O41" s="1122"/>
      <c r="P41" s="1122"/>
      <c r="Q41" s="1122"/>
      <c r="R41" s="1122"/>
    </row>
    <row r="42" spans="2:18" ht="18">
      <c r="B42" s="296" t="s">
        <v>151</v>
      </c>
      <c r="C42" s="144">
        <v>664999.444901468</v>
      </c>
      <c r="D42" s="144">
        <v>659821.91982882505</v>
      </c>
      <c r="E42" s="302">
        <f t="shared" si="0"/>
        <v>0.78468521839743299</v>
      </c>
      <c r="F42" s="144">
        <v>631002.76324862603</v>
      </c>
      <c r="G42" s="302">
        <f t="shared" si="1"/>
        <v>5.3877231024813579</v>
      </c>
      <c r="I42" s="1122"/>
      <c r="J42" s="1122"/>
      <c r="K42" s="1122"/>
      <c r="L42" s="1122"/>
      <c r="M42" s="1122"/>
      <c r="N42" s="1122"/>
      <c r="O42" s="1122"/>
      <c r="P42" s="1122"/>
      <c r="Q42" s="1122"/>
      <c r="R42" s="1122"/>
    </row>
    <row r="43" spans="2:18" ht="18">
      <c r="B43" s="22"/>
      <c r="C43" s="22"/>
      <c r="D43" s="22"/>
      <c r="E43" s="22"/>
      <c r="F43" s="22"/>
      <c r="G43" s="22"/>
      <c r="I43" s="1122"/>
      <c r="J43" s="1122"/>
      <c r="K43" s="1122"/>
      <c r="L43" s="1122"/>
      <c r="M43" s="1122"/>
      <c r="N43" s="1122"/>
      <c r="O43" s="1122"/>
      <c r="P43" s="1122"/>
      <c r="Q43" s="1122"/>
      <c r="R43" s="1122"/>
    </row>
    <row r="44" spans="2:18" ht="18">
      <c r="B44" s="512"/>
      <c r="C44" s="512"/>
      <c r="D44" s="512"/>
      <c r="E44" s="512"/>
      <c r="F44" s="512"/>
      <c r="G44" s="512"/>
      <c r="I44" s="1122"/>
      <c r="J44" s="1122"/>
      <c r="K44" s="1122"/>
      <c r="L44" s="1122"/>
      <c r="M44" s="1122"/>
      <c r="N44" s="1122"/>
      <c r="O44" s="1122"/>
      <c r="P44" s="1122"/>
      <c r="Q44" s="1122"/>
      <c r="R44" s="1122"/>
    </row>
    <row r="45" spans="2:18" ht="18">
      <c r="B45" s="353"/>
      <c r="C45" s="353"/>
      <c r="D45" s="353"/>
      <c r="E45" s="353"/>
      <c r="F45" s="353"/>
      <c r="G45" s="353"/>
      <c r="I45" s="1122"/>
      <c r="J45" s="1122"/>
      <c r="K45" s="1122"/>
      <c r="L45" s="1122"/>
      <c r="M45" s="1122"/>
      <c r="N45" s="1122"/>
      <c r="O45" s="1122"/>
      <c r="P45" s="1122"/>
      <c r="Q45" s="1122"/>
      <c r="R45" s="1122"/>
    </row>
  </sheetData>
  <mergeCells count="5">
    <mergeCell ref="G5:G6"/>
    <mergeCell ref="C5:C6"/>
    <mergeCell ref="D5:D6"/>
    <mergeCell ref="E5:E6"/>
    <mergeCell ref="F5:F6"/>
  </mergeCells>
  <phoneticPr fontId="96" type="noConversion"/>
  <conditionalFormatting sqref="G3:G4">
    <cfRule type="cellIs" dxfId="0" priority="4" operator="notEqual">
      <formula>0</formula>
    </cfRule>
  </conditionalFormatting>
  <pageMargins left="0.70866141732283472" right="0.70866141732283472" top="0.74803149606299213" bottom="0.74803149606299213" header="0.31496062992125984" footer="0.31496062992125984"/>
  <pageSetup paperSize="9" scale="49"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9">
    <tabColor theme="4" tint="0.79998168889431442"/>
  </sheetPr>
  <dimension ref="B1:J11"/>
  <sheetViews>
    <sheetView showGridLines="0" zoomScale="90" zoomScaleNormal="90" workbookViewId="0"/>
  </sheetViews>
  <sheetFormatPr baseColWidth="10" defaultRowHeight="13.2"/>
  <cols>
    <col min="1" max="1" customWidth="true" width="2.5546875" collapsed="true"/>
    <col min="2" max="2" customWidth="true" width="70.5546875" collapsed="true"/>
  </cols>
  <sheetData>
    <row r="1" spans="2:10" s="6" customFormat="1" ht="49.5" customHeight="1">
      <c r="C1" s="79"/>
      <c r="D1" s="79"/>
      <c r="E1" s="79"/>
      <c r="F1" s="79"/>
      <c r="G1" s="79" t="s">
        <v>5</v>
      </c>
      <c r="H1" s="79"/>
      <c r="I1" s="79"/>
      <c r="J1" s="79"/>
    </row>
    <row r="2" spans="2:10" s="39" customFormat="1" ht="56.25" customHeight="1">
      <c r="B2" s="1151" t="s">
        <v>253</v>
      </c>
      <c r="C2" s="1151"/>
      <c r="D2" s="1151"/>
      <c r="E2" s="1151"/>
      <c r="F2" s="1151"/>
      <c r="G2" s="1151"/>
      <c r="H2" s="1151"/>
      <c r="I2" s="1151"/>
      <c r="J2" s="1151"/>
    </row>
    <row r="3" spans="2:10" s="1" customFormat="1" ht="3" customHeight="1">
      <c r="B3" s="116"/>
      <c r="C3" s="116"/>
      <c r="D3" s="116"/>
      <c r="E3" s="116"/>
      <c r="F3" s="116"/>
      <c r="G3" s="116"/>
      <c r="H3" s="116"/>
      <c r="I3" s="116"/>
      <c r="J3" s="116"/>
    </row>
    <row r="5" spans="2:10" ht="63.45" customHeight="1">
      <c r="B5" s="1152" t="s">
        <v>249</v>
      </c>
      <c r="C5" s="1152"/>
      <c r="D5" s="1152"/>
      <c r="E5" s="1152"/>
      <c r="F5" s="1152"/>
      <c r="G5" s="1152"/>
      <c r="H5" s="1152"/>
      <c r="I5" s="1152"/>
      <c r="J5" s="1152"/>
    </row>
    <row r="6" spans="2:10" ht="91.2" customHeight="1">
      <c r="B6" s="1152" t="s">
        <v>263</v>
      </c>
      <c r="C6" s="1152"/>
      <c r="D6" s="1152"/>
      <c r="E6" s="1152"/>
      <c r="F6" s="1152"/>
      <c r="G6" s="1152"/>
      <c r="H6" s="1152"/>
      <c r="I6" s="1152"/>
      <c r="J6" s="1152"/>
    </row>
    <row r="7" spans="2:10" ht="57.45" customHeight="1">
      <c r="B7" s="1152" t="s">
        <v>264</v>
      </c>
      <c r="C7" s="1152"/>
      <c r="D7" s="1152"/>
      <c r="E7" s="1152"/>
      <c r="F7" s="1152"/>
      <c r="G7" s="1152"/>
      <c r="H7" s="1152"/>
      <c r="I7" s="1152"/>
      <c r="J7" s="1152"/>
    </row>
    <row r="8" spans="2:10" ht="76.95" customHeight="1">
      <c r="B8" s="1152" t="s">
        <v>250</v>
      </c>
      <c r="C8" s="1152"/>
      <c r="D8" s="1152"/>
      <c r="E8" s="1152"/>
      <c r="F8" s="1152"/>
      <c r="G8" s="1152"/>
      <c r="H8" s="1152"/>
      <c r="I8" s="1152"/>
      <c r="J8" s="1152"/>
    </row>
    <row r="9" spans="2:10" ht="73.2" customHeight="1">
      <c r="B9" s="1152" t="s">
        <v>529</v>
      </c>
      <c r="C9" s="1152"/>
      <c r="D9" s="1152"/>
      <c r="E9" s="1152"/>
      <c r="F9" s="1152"/>
      <c r="G9" s="1152"/>
      <c r="H9" s="1152"/>
      <c r="I9" s="1152"/>
      <c r="J9" s="1152"/>
    </row>
    <row r="10" spans="2:10" ht="47.7" customHeight="1">
      <c r="B10" s="1152" t="s">
        <v>251</v>
      </c>
      <c r="C10" s="1152"/>
      <c r="D10" s="1152"/>
      <c r="E10" s="1152"/>
      <c r="F10" s="1152"/>
      <c r="G10" s="1152"/>
      <c r="H10" s="1152"/>
      <c r="I10" s="1152"/>
      <c r="J10" s="1152"/>
    </row>
    <row r="11" spans="2:10" ht="40.950000000000003" customHeight="1">
      <c r="B11" s="1152" t="s">
        <v>252</v>
      </c>
      <c r="C11" s="1152"/>
      <c r="D11" s="1152"/>
      <c r="E11" s="1152"/>
      <c r="F11" s="1152"/>
      <c r="G11" s="1152"/>
      <c r="H11" s="1152"/>
      <c r="I11" s="1152"/>
      <c r="J11" s="1152"/>
    </row>
  </sheetData>
  <mergeCells count="8">
    <mergeCell ref="B2:J2"/>
    <mergeCell ref="B11:J11"/>
    <mergeCell ref="B9:J9"/>
    <mergeCell ref="B5:J5"/>
    <mergeCell ref="B6:J6"/>
    <mergeCell ref="B7:J7"/>
    <mergeCell ref="B8:J8"/>
    <mergeCell ref="B10:J1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B7DEE8"/>
    <pageSetUpPr fitToPage="1"/>
  </sheetPr>
  <dimension ref="A1:M27"/>
  <sheetViews>
    <sheetView showGridLines="0" zoomScale="60" zoomScaleNormal="60" workbookViewId="0"/>
  </sheetViews>
  <sheetFormatPr baseColWidth="10" defaultColWidth="11.44140625" defaultRowHeight="14.4"/>
  <cols>
    <col min="1" max="1" customWidth="true" width="2.5546875" collapsed="true"/>
    <col min="2" max="2" customWidth="true" style="5" width="115.5546875" collapsed="true"/>
    <col min="3" max="3" customWidth="true" style="5" width="17.5546875" collapsed="true"/>
    <col min="4" max="4" customWidth="true" style="5" width="2.33203125" collapsed="true"/>
    <col min="5" max="7" customWidth="true" style="5" width="17.5546875" collapsed="true"/>
    <col min="8" max="8" customWidth="true" style="5" width="2.33203125" collapsed="true"/>
    <col min="9" max="10" customWidth="true" style="5" width="17.5546875" collapsed="true"/>
    <col min="11" max="11" customWidth="true" style="5" width="2.33203125" collapsed="true"/>
    <col min="12" max="13" customWidth="true" style="5" width="17.5546875" collapsed="true"/>
    <col min="14" max="16384" style="5" width="11.44140625" collapsed="true"/>
  </cols>
  <sheetData>
    <row r="1" spans="1:13" s="6" customFormat="1" ht="49.5" customHeight="1">
      <c r="C1" s="79"/>
      <c r="D1" s="79"/>
      <c r="E1" s="79"/>
      <c r="F1" s="79"/>
      <c r="G1" s="79"/>
      <c r="H1" s="79"/>
      <c r="I1" s="79"/>
      <c r="J1" s="79"/>
      <c r="K1" s="79"/>
      <c r="L1" s="79"/>
      <c r="M1" s="79"/>
    </row>
    <row r="2" spans="1:13" s="39" customFormat="1" ht="56.1" customHeight="1">
      <c r="B2" s="263" t="s">
        <v>152</v>
      </c>
      <c r="D2" s="79"/>
      <c r="H2" s="79"/>
      <c r="K2" s="79"/>
      <c r="L2" s="79"/>
      <c r="M2" s="79"/>
    </row>
    <row r="3" spans="1:13" s="39" customFormat="1" ht="16.95" customHeight="1">
      <c r="B3" s="263"/>
      <c r="D3" s="79"/>
      <c r="H3" s="79"/>
      <c r="K3" s="79"/>
      <c r="L3" s="79"/>
      <c r="M3" s="79"/>
    </row>
    <row r="4" spans="1:13" ht="16.95" customHeight="1">
      <c r="A4" s="1"/>
      <c r="B4" s="354"/>
      <c r="C4" s="355"/>
      <c r="D4" s="79"/>
      <c r="E4" s="1191" t="s">
        <v>489</v>
      </c>
      <c r="F4" s="1191"/>
      <c r="G4" s="1191"/>
      <c r="H4" s="1021"/>
      <c r="I4" s="1191" t="s">
        <v>490</v>
      </c>
      <c r="J4" s="1191"/>
      <c r="K4" s="1021"/>
      <c r="L4" s="1191" t="s">
        <v>491</v>
      </c>
      <c r="M4" s="1191"/>
    </row>
    <row r="5" spans="1:13" ht="3" customHeight="1">
      <c r="B5" s="134"/>
      <c r="C5" s="134"/>
      <c r="D5" s="79"/>
      <c r="E5" s="134"/>
      <c r="F5" s="134"/>
      <c r="G5" s="134"/>
      <c r="H5" s="79"/>
      <c r="I5" s="134"/>
      <c r="J5" s="134"/>
      <c r="K5" s="79"/>
      <c r="L5" s="134"/>
      <c r="M5" s="134"/>
    </row>
    <row r="6" spans="1:13" ht="18" customHeight="1">
      <c r="B6" s="40"/>
      <c r="C6" s="1188" t="s">
        <v>510</v>
      </c>
      <c r="D6" s="79"/>
      <c r="E6" s="1188" t="s">
        <v>476</v>
      </c>
      <c r="F6" s="1188" t="s">
        <v>430</v>
      </c>
      <c r="G6" s="1153" t="s">
        <v>80</v>
      </c>
      <c r="H6" s="79"/>
      <c r="I6" s="1188" t="s">
        <v>421</v>
      </c>
      <c r="J6" s="1153" t="s">
        <v>80</v>
      </c>
      <c r="K6" s="79"/>
      <c r="L6" s="1188" t="s">
        <v>413</v>
      </c>
      <c r="M6" s="1153" t="s">
        <v>80</v>
      </c>
    </row>
    <row r="7" spans="1:13" ht="18" customHeight="1" thickBot="1">
      <c r="B7" s="119" t="s">
        <v>103</v>
      </c>
      <c r="C7" s="1189"/>
      <c r="D7" s="79"/>
      <c r="E7" s="1189"/>
      <c r="F7" s="1189"/>
      <c r="G7" s="1190"/>
      <c r="H7" s="79"/>
      <c r="I7" s="1189"/>
      <c r="J7" s="1190"/>
      <c r="K7" s="79"/>
      <c r="L7" s="1189"/>
      <c r="M7" s="1190"/>
    </row>
    <row r="8" spans="1:13" ht="18.600000000000001" customHeight="1">
      <c r="B8" s="609" t="s">
        <v>153</v>
      </c>
      <c r="C8" s="603">
        <v>183532.48157546</v>
      </c>
      <c r="D8" s="79"/>
      <c r="E8" s="604">
        <v>185074.52537446</v>
      </c>
      <c r="F8" s="604">
        <f t="shared" ref="F8:F18" si="0">+C8-E8</f>
        <v>-1542.0437990000064</v>
      </c>
      <c r="G8" s="605">
        <f>+((C8-E8)/E8)*100</f>
        <v>-0.83320154185455819</v>
      </c>
      <c r="H8" s="79"/>
      <c r="I8" s="604">
        <v>176726.07308957001</v>
      </c>
      <c r="J8" s="605">
        <f>+((C8-I8)/I8)*100</f>
        <v>3.8513889698891788</v>
      </c>
      <c r="K8" s="79"/>
      <c r="L8" s="604">
        <v>175850.92873367999</v>
      </c>
      <c r="M8" s="605">
        <f>+((C8-L8)/L8)*100</f>
        <v>4.3682185229817287</v>
      </c>
    </row>
    <row r="9" spans="1:13" ht="18.600000000000001" customHeight="1">
      <c r="B9" s="610" t="s">
        <v>154</v>
      </c>
      <c r="C9" s="273">
        <v>139233.26125364998</v>
      </c>
      <c r="D9" s="79"/>
      <c r="E9" s="606">
        <v>137330.62267913</v>
      </c>
      <c r="F9" s="606">
        <f t="shared" si="0"/>
        <v>1902.6385745199805</v>
      </c>
      <c r="G9" s="607">
        <f t="shared" ref="G9:G22" si="1">+((C9-E9)/E9)*100</f>
        <v>1.3854437833326176</v>
      </c>
      <c r="H9" s="79"/>
      <c r="I9" s="606">
        <v>133911.81185763999</v>
      </c>
      <c r="J9" s="607">
        <f t="shared" ref="J9:J22" si="2">+((C9-I9)/I9)*100</f>
        <v>3.9738461620302488</v>
      </c>
      <c r="K9" s="79"/>
      <c r="L9" s="606">
        <v>133327.93240745002</v>
      </c>
      <c r="M9" s="607">
        <f t="shared" ref="M9:M18" si="3">+((C9-L9)/L9)*100</f>
        <v>4.4291760470366279</v>
      </c>
    </row>
    <row r="10" spans="1:13" ht="18.600000000000001" customHeight="1">
      <c r="B10" s="78" t="s">
        <v>155</v>
      </c>
      <c r="C10" s="270">
        <v>44299.220321810019</v>
      </c>
      <c r="D10" s="79"/>
      <c r="E10" s="345">
        <v>47743.902695330005</v>
      </c>
      <c r="F10" s="345">
        <f t="shared" si="0"/>
        <v>-3444.6823735199869</v>
      </c>
      <c r="G10" s="608">
        <f t="shared" si="1"/>
        <v>-7.2149157883084474</v>
      </c>
      <c r="H10" s="79"/>
      <c r="I10" s="345">
        <v>42814.261231930024</v>
      </c>
      <c r="J10" s="608">
        <f t="shared" si="2"/>
        <v>3.4683748992789845</v>
      </c>
      <c r="K10" s="79"/>
      <c r="L10" s="345">
        <v>42522.996326229972</v>
      </c>
      <c r="M10" s="608">
        <f t="shared" si="3"/>
        <v>4.1770903958722148</v>
      </c>
    </row>
    <row r="11" spans="1:13" ht="18.600000000000001" customHeight="1">
      <c r="B11" s="611" t="s">
        <v>156</v>
      </c>
      <c r="C11" s="271">
        <v>23170.656936360003</v>
      </c>
      <c r="D11" s="79"/>
      <c r="E11" s="342">
        <v>22532.104287179998</v>
      </c>
      <c r="F11" s="342">
        <f t="shared" si="0"/>
        <v>638.55264918000466</v>
      </c>
      <c r="G11" s="343">
        <f t="shared" si="1"/>
        <v>2.8339681063136184</v>
      </c>
      <c r="H11" s="79"/>
      <c r="I11" s="342">
        <v>21294.641223999999</v>
      </c>
      <c r="J11" s="343">
        <f t="shared" si="2"/>
        <v>8.8098019244656314</v>
      </c>
      <c r="K11" s="79"/>
      <c r="L11" s="342">
        <v>21005.060420139998</v>
      </c>
      <c r="M11" s="343">
        <f t="shared" si="3"/>
        <v>10.309879966560795</v>
      </c>
    </row>
    <row r="12" spans="1:13" ht="18.600000000000001" customHeight="1">
      <c r="B12" s="177" t="s">
        <v>157</v>
      </c>
      <c r="C12" s="498">
        <v>174531.29965627671</v>
      </c>
      <c r="D12" s="79"/>
      <c r="E12" s="344">
        <v>174168.80720647098</v>
      </c>
      <c r="F12" s="344">
        <f t="shared" si="0"/>
        <v>362.49244980572257</v>
      </c>
      <c r="G12" s="320">
        <f t="shared" si="1"/>
        <v>0.20812707833268934</v>
      </c>
      <c r="H12" s="79"/>
      <c r="I12" s="344">
        <v>167513.21642791401</v>
      </c>
      <c r="J12" s="320">
        <f t="shared" si="2"/>
        <v>4.189569860825153</v>
      </c>
      <c r="K12" s="79"/>
      <c r="L12" s="344">
        <v>162376.86348523435</v>
      </c>
      <c r="M12" s="320">
        <f t="shared" si="3"/>
        <v>7.4853251320177216</v>
      </c>
    </row>
    <row r="13" spans="1:13" ht="18.600000000000001" customHeight="1">
      <c r="B13" s="611" t="s">
        <v>448</v>
      </c>
      <c r="C13" s="271">
        <v>32300.632481409997</v>
      </c>
      <c r="D13" s="79"/>
      <c r="E13" s="342">
        <v>30956.28452804</v>
      </c>
      <c r="F13" s="342">
        <f t="shared" si="0"/>
        <v>1344.3479533699974</v>
      </c>
      <c r="G13" s="343">
        <f t="shared" si="1"/>
        <v>4.3427303174975531</v>
      </c>
      <c r="H13" s="79"/>
      <c r="I13" s="342">
        <v>28278.21485</v>
      </c>
      <c r="J13" s="343">
        <f t="shared" si="2"/>
        <v>14.22443974185307</v>
      </c>
      <c r="K13" s="79"/>
      <c r="L13" s="342">
        <v>25742</v>
      </c>
      <c r="M13" s="343">
        <f t="shared" si="3"/>
        <v>25.478333002136576</v>
      </c>
    </row>
    <row r="14" spans="1:13" ht="18.600000000000001" customHeight="1">
      <c r="B14" s="177" t="s">
        <v>158</v>
      </c>
      <c r="C14" s="498">
        <v>18626.880267209999</v>
      </c>
      <c r="D14" s="79"/>
      <c r="E14" s="344">
        <v>18405.728939179997</v>
      </c>
      <c r="F14" s="344">
        <f t="shared" si="0"/>
        <v>221.15132803000233</v>
      </c>
      <c r="G14" s="320">
        <f t="shared" si="1"/>
        <v>1.2015352869792668</v>
      </c>
      <c r="H14" s="79"/>
      <c r="I14" s="344">
        <v>16974.764747339996</v>
      </c>
      <c r="J14" s="320">
        <f t="shared" si="2"/>
        <v>9.7327741766135265</v>
      </c>
      <c r="K14" s="79"/>
      <c r="L14" s="344">
        <v>16279.073211710005</v>
      </c>
      <c r="M14" s="320">
        <f t="shared" si="3"/>
        <v>14.42224028952182</v>
      </c>
    </row>
    <row r="15" spans="1:13" ht="18.600000000000001" customHeight="1">
      <c r="B15" s="600" t="s">
        <v>46</v>
      </c>
      <c r="C15" s="601">
        <v>376690.66149894672</v>
      </c>
      <c r="D15" s="79"/>
      <c r="E15" s="601">
        <v>377649.06152011099</v>
      </c>
      <c r="F15" s="601">
        <f t="shared" si="0"/>
        <v>-958.40002116427058</v>
      </c>
      <c r="G15" s="602">
        <f t="shared" si="1"/>
        <v>-0.25378059124694335</v>
      </c>
      <c r="H15" s="79"/>
      <c r="I15" s="601">
        <v>361214.05426482402</v>
      </c>
      <c r="J15" s="602">
        <f t="shared" si="2"/>
        <v>4.2846082679762025</v>
      </c>
      <c r="K15" s="79"/>
      <c r="L15" s="601">
        <v>354506.86543062434</v>
      </c>
      <c r="M15" s="602">
        <f t="shared" si="3"/>
        <v>6.2576492112149706</v>
      </c>
    </row>
    <row r="16" spans="1:13" ht="18.600000000000001" customHeight="1">
      <c r="B16" s="610" t="s">
        <v>159</v>
      </c>
      <c r="C16" s="273">
        <v>-6371.3645217800513</v>
      </c>
      <c r="D16" s="79"/>
      <c r="E16" s="606">
        <v>-6532.8190925100353</v>
      </c>
      <c r="F16" s="606">
        <f t="shared" si="0"/>
        <v>161.45457072998397</v>
      </c>
      <c r="G16" s="607">
        <f t="shared" si="1"/>
        <v>-2.4714379572379985</v>
      </c>
      <c r="H16" s="79"/>
      <c r="I16" s="606">
        <v>-6691.92504586</v>
      </c>
      <c r="J16" s="607">
        <f t="shared" si="2"/>
        <v>-4.7902587354630546</v>
      </c>
      <c r="K16" s="79"/>
      <c r="L16" s="606">
        <v>-6939.5591387299937</v>
      </c>
      <c r="M16" s="607">
        <f t="shared" si="3"/>
        <v>-8.1877624441417698</v>
      </c>
    </row>
    <row r="17" spans="1:13" ht="18.600000000000001" customHeight="1">
      <c r="B17" s="600" t="s">
        <v>160</v>
      </c>
      <c r="C17" s="601">
        <v>370319.29697716667</v>
      </c>
      <c r="D17" s="79"/>
      <c r="E17" s="601">
        <v>371116.24242760096</v>
      </c>
      <c r="F17" s="601">
        <f t="shared" si="0"/>
        <v>-796.94545043428661</v>
      </c>
      <c r="G17" s="602">
        <f t="shared" si="1"/>
        <v>-0.21474281082961719</v>
      </c>
      <c r="H17" s="79"/>
      <c r="I17" s="601">
        <v>354522.12921896402</v>
      </c>
      <c r="J17" s="602">
        <f t="shared" si="2"/>
        <v>4.4559045701899809</v>
      </c>
      <c r="K17" s="79"/>
      <c r="L17" s="601">
        <v>347567.30629189435</v>
      </c>
      <c r="M17" s="602">
        <f t="shared" si="3"/>
        <v>6.546067559692947</v>
      </c>
    </row>
    <row r="18" spans="1:13" ht="18.600000000000001" customHeight="1">
      <c r="B18" s="610" t="s">
        <v>161</v>
      </c>
      <c r="C18" s="273">
        <v>35060.10780086997</v>
      </c>
      <c r="D18" s="79"/>
      <c r="E18" s="606">
        <v>33973.272431640013</v>
      </c>
      <c r="F18" s="606">
        <f t="shared" si="0"/>
        <v>1086.835369229957</v>
      </c>
      <c r="G18" s="356">
        <f t="shared" si="1"/>
        <v>3.1990894354285535</v>
      </c>
      <c r="H18" s="79"/>
      <c r="I18" s="606">
        <v>31523.823829529982</v>
      </c>
      <c r="J18" s="356">
        <f t="shared" si="2"/>
        <v>11.217814153711167</v>
      </c>
      <c r="K18" s="79"/>
      <c r="L18" s="606">
        <v>30342.788329869974</v>
      </c>
      <c r="M18" s="356">
        <f t="shared" si="3"/>
        <v>15.546756678113802</v>
      </c>
    </row>
    <row r="19" spans="1:13" s="349" customFormat="1" ht="3" customHeight="1">
      <c r="A19"/>
      <c r="B19" s="134"/>
      <c r="C19" s="134"/>
      <c r="D19" s="79"/>
      <c r="E19" s="134"/>
      <c r="F19" s="134"/>
      <c r="G19" s="134" t="e">
        <f t="shared" si="1"/>
        <v>#DIV/0!</v>
      </c>
      <c r="H19" s="79"/>
      <c r="I19" s="134"/>
      <c r="J19" s="134" t="e">
        <f t="shared" si="2"/>
        <v>#DIV/0!</v>
      </c>
      <c r="K19" s="79"/>
      <c r="L19" s="134"/>
      <c r="M19" s="134" t="e">
        <f t="shared" ref="M19" si="4">+((G19-L19)/L19)*100</f>
        <v>#DIV/0!</v>
      </c>
    </row>
    <row r="20" spans="1:13" ht="19.95" customHeight="1">
      <c r="B20"/>
      <c r="C20"/>
      <c r="D20" s="79"/>
      <c r="E20"/>
      <c r="F20"/>
      <c r="G20"/>
      <c r="H20" s="79"/>
      <c r="I20"/>
      <c r="J20"/>
      <c r="K20" s="79"/>
      <c r="L20"/>
      <c r="M20"/>
    </row>
    <row r="21" spans="1:13" ht="19.95" customHeight="1">
      <c r="B21" s="598" t="s">
        <v>281</v>
      </c>
      <c r="C21" s="599"/>
      <c r="D21" s="79"/>
      <c r="E21" s="599"/>
      <c r="F21" s="599"/>
      <c r="G21" s="599"/>
      <c r="H21" s="79"/>
      <c r="I21" s="599"/>
      <c r="J21" s="599"/>
      <c r="K21" s="79"/>
      <c r="L21" s="599"/>
      <c r="M21" s="599"/>
    </row>
    <row r="22" spans="1:13" ht="19.95" customHeight="1">
      <c r="B22" s="600" t="s">
        <v>449</v>
      </c>
      <c r="C22" s="601">
        <v>367873.5124100867</v>
      </c>
      <c r="D22" s="79"/>
      <c r="E22" s="601">
        <v>368569.17903898098</v>
      </c>
      <c r="F22" s="601">
        <f>+C22-E22</f>
        <v>-695.66662889427971</v>
      </c>
      <c r="G22" s="602">
        <f t="shared" si="1"/>
        <v>-0.18874791177824013</v>
      </c>
      <c r="H22" s="79"/>
      <c r="I22" s="601">
        <v>351511.42206219403</v>
      </c>
      <c r="J22" s="602">
        <f t="shared" si="2"/>
        <v>4.654781984580195</v>
      </c>
      <c r="K22" s="79"/>
      <c r="L22" s="601">
        <v>344677.90179587435</v>
      </c>
      <c r="M22" s="602">
        <f t="shared" ref="M22" si="5">+((C22-L22)/L22)*100</f>
        <v>6.7296483161108727</v>
      </c>
    </row>
    <row r="23" spans="1:13" ht="19.95" customHeight="1">
      <c r="B23" s="594"/>
      <c r="C23" s="594"/>
      <c r="D23" s="79"/>
      <c r="E23" s="594"/>
      <c r="F23" s="594"/>
      <c r="G23" s="594"/>
      <c r="H23" s="79"/>
      <c r="I23" s="594"/>
      <c r="J23" s="594"/>
      <c r="K23" s="79"/>
      <c r="L23" s="594"/>
      <c r="M23" s="594"/>
    </row>
    <row r="24" spans="1:13" ht="23.4">
      <c r="B24" s="594"/>
      <c r="C24" s="594"/>
      <c r="D24" s="79"/>
      <c r="E24" s="594"/>
      <c r="F24" s="594"/>
      <c r="G24" s="594"/>
      <c r="H24" s="79"/>
      <c r="I24" s="594"/>
      <c r="J24" s="594"/>
      <c r="K24" s="79"/>
      <c r="L24" s="594"/>
      <c r="M24" s="594"/>
    </row>
    <row r="25" spans="1:13" ht="23.4">
      <c r="B25" s="594"/>
      <c r="C25" s="594"/>
      <c r="D25" s="79"/>
      <c r="E25" s="594"/>
      <c r="F25" s="594"/>
      <c r="G25" s="594"/>
      <c r="H25" s="79"/>
      <c r="I25" s="594"/>
      <c r="J25" s="594"/>
      <c r="K25" s="79"/>
      <c r="L25" s="594"/>
      <c r="M25" s="594"/>
    </row>
    <row r="26" spans="1:13" ht="23.4">
      <c r="B26" s="594"/>
      <c r="C26" s="594"/>
      <c r="D26" s="79"/>
      <c r="E26" s="594"/>
      <c r="F26" s="594"/>
      <c r="G26" s="594"/>
      <c r="H26" s="79"/>
      <c r="I26" s="594"/>
      <c r="J26" s="594"/>
      <c r="K26" s="79"/>
      <c r="L26" s="594"/>
      <c r="M26" s="594"/>
    </row>
    <row r="27" spans="1:13" ht="23.4">
      <c r="B27" s="594"/>
      <c r="C27" s="594"/>
      <c r="D27" s="79"/>
      <c r="E27" s="594"/>
      <c r="F27" s="594"/>
      <c r="G27" s="594"/>
      <c r="H27" s="79"/>
      <c r="I27" s="594"/>
      <c r="J27" s="594"/>
      <c r="K27" s="79"/>
      <c r="L27" s="594"/>
      <c r="M27" s="594"/>
    </row>
  </sheetData>
  <mergeCells count="11">
    <mergeCell ref="E4:G4"/>
    <mergeCell ref="I4:J4"/>
    <mergeCell ref="L4:M4"/>
    <mergeCell ref="L6:L7"/>
    <mergeCell ref="M6:M7"/>
    <mergeCell ref="C6:C7"/>
    <mergeCell ref="E6:E7"/>
    <mergeCell ref="F6:F7"/>
    <mergeCell ref="J6:J7"/>
    <mergeCell ref="I6:I7"/>
    <mergeCell ref="G6:G7"/>
  </mergeCells>
  <phoneticPr fontId="96" type="noConversion"/>
  <pageMargins left="0.47244094488188981" right="0.43307086614173229" top="0.47244094488188981" bottom="0.35433070866141736" header="0.31496062992125984" footer="0.31496062992125984"/>
  <pageSetup paperSize="9" scale="97" orientation="landscape" cellComments="asDisplayed" horizontalDpi="4294967294" r:id="rId1"/>
  <ignoredErrors>
    <ignoredError sqref="M19:M21 M23" evalError="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B7DEE8"/>
    <outlinePr summaryBelow="0"/>
    <pageSetUpPr fitToPage="1"/>
  </sheetPr>
  <dimension ref="A1:Q25"/>
  <sheetViews>
    <sheetView showGridLines="0" zoomScale="70" zoomScaleNormal="70" workbookViewId="0"/>
  </sheetViews>
  <sheetFormatPr baseColWidth="10" defaultColWidth="11.44140625" defaultRowHeight="14.4"/>
  <cols>
    <col min="1" max="1" customWidth="true" width="2.5546875" collapsed="true"/>
    <col min="2" max="2" customWidth="true" style="339" width="115.5546875" collapsed="true"/>
    <col min="3" max="3" customWidth="true" style="357" width="17.5546875" collapsed="true"/>
    <col min="4" max="4" customWidth="true" style="357" width="2.33203125" collapsed="true"/>
    <col min="5" max="7" customWidth="true" style="357" width="17.5546875" collapsed="true"/>
    <col min="8" max="8" customWidth="true" style="357" width="2.33203125" collapsed="true"/>
    <col min="9" max="10" customWidth="true" style="357" width="17.5546875" collapsed="true"/>
    <col min="11" max="11" customWidth="true" style="357" width="2.33203125" collapsed="true"/>
    <col min="12" max="13" customWidth="true" style="357" width="17.5546875" collapsed="true"/>
    <col min="14" max="16384" style="339" width="11.44140625" collapsed="true"/>
  </cols>
  <sheetData>
    <row r="1" spans="1:17" s="6" customFormat="1" ht="49.5" customHeight="1">
      <c r="C1" s="79"/>
      <c r="D1" s="79"/>
      <c r="E1" s="79"/>
      <c r="F1" s="79"/>
      <c r="G1" s="79"/>
      <c r="H1" s="79"/>
      <c r="I1" s="79"/>
      <c r="J1" s="79"/>
      <c r="K1" s="79"/>
      <c r="L1" s="79"/>
      <c r="M1" s="79"/>
      <c r="N1" s="79"/>
      <c r="O1" s="79"/>
      <c r="P1" s="79"/>
      <c r="Q1" s="79"/>
    </row>
    <row r="2" spans="1:17" s="39" customFormat="1" ht="56.1" customHeight="1">
      <c r="B2" s="263" t="s">
        <v>298</v>
      </c>
    </row>
    <row r="3" spans="1:17" s="39" customFormat="1" ht="16.95" customHeight="1">
      <c r="B3" s="263"/>
      <c r="D3" s="79"/>
      <c r="H3" s="79"/>
      <c r="K3" s="79"/>
      <c r="L3" s="79"/>
      <c r="M3" s="79"/>
    </row>
    <row r="4" spans="1:17" s="5" customFormat="1" ht="16.95" customHeight="1">
      <c r="A4" s="1"/>
      <c r="B4" s="354"/>
      <c r="C4" s="355"/>
      <c r="D4" s="79"/>
      <c r="E4" s="1191" t="s">
        <v>489</v>
      </c>
      <c r="F4" s="1191"/>
      <c r="G4" s="1191"/>
      <c r="H4" s="1021"/>
      <c r="I4" s="1191" t="s">
        <v>490</v>
      </c>
      <c r="J4" s="1191"/>
      <c r="K4" s="1021"/>
      <c r="L4" s="1191" t="s">
        <v>491</v>
      </c>
      <c r="M4" s="1191"/>
    </row>
    <row r="5" spans="1:17" ht="3" customHeight="1">
      <c r="B5" s="134"/>
      <c r="C5" s="145"/>
      <c r="D5" s="39"/>
      <c r="E5" s="145"/>
      <c r="F5" s="145"/>
      <c r="G5" s="145"/>
      <c r="H5" s="39"/>
      <c r="I5" s="145"/>
      <c r="J5" s="145"/>
      <c r="K5" s="39"/>
      <c r="L5" s="145"/>
      <c r="M5" s="145"/>
    </row>
    <row r="6" spans="1:17" ht="12.45" customHeight="1">
      <c r="B6" s="40"/>
      <c r="C6" s="1188" t="s">
        <v>510</v>
      </c>
      <c r="D6" s="79"/>
      <c r="E6" s="1188" t="s">
        <v>476</v>
      </c>
      <c r="F6" s="1188" t="s">
        <v>430</v>
      </c>
      <c r="G6" s="1153" t="s">
        <v>80</v>
      </c>
      <c r="H6" s="79"/>
      <c r="I6" s="1188" t="s">
        <v>421</v>
      </c>
      <c r="J6" s="1153" t="s">
        <v>80</v>
      </c>
      <c r="K6" s="79"/>
      <c r="L6" s="1188" t="s">
        <v>413</v>
      </c>
      <c r="M6" s="1153" t="s">
        <v>80</v>
      </c>
    </row>
    <row r="7" spans="1:17" ht="27" customHeight="1" thickBot="1">
      <c r="B7" s="119" t="s">
        <v>103</v>
      </c>
      <c r="C7" s="1189"/>
      <c r="D7" s="79"/>
      <c r="E7" s="1189"/>
      <c r="F7" s="1189"/>
      <c r="G7" s="1190"/>
      <c r="H7" s="79"/>
      <c r="I7" s="1189"/>
      <c r="J7" s="1190"/>
      <c r="K7" s="79"/>
      <c r="L7" s="1189"/>
      <c r="M7" s="1190"/>
    </row>
    <row r="8" spans="1:17" ht="18.600000000000001" customHeight="1">
      <c r="B8" s="165" t="s">
        <v>162</v>
      </c>
      <c r="C8" s="269">
        <v>427595.80933775002</v>
      </c>
      <c r="D8" s="39"/>
      <c r="E8" s="726">
        <v>432488.85149137001</v>
      </c>
      <c r="F8" s="48">
        <f t="shared" ref="F8:F19" si="0">+C8-E8</f>
        <v>-4893.0421536199865</v>
      </c>
      <c r="G8" s="65">
        <f t="shared" ref="G8:G19" si="1">+((C8-E8)/E8)*100</f>
        <v>-1.131368389438733</v>
      </c>
      <c r="H8" s="39"/>
      <c r="I8" s="726">
        <v>410049.45460444002</v>
      </c>
      <c r="J8" s="65">
        <f t="shared" ref="J8:J19" si="2">+((C8-I8)/I8)*100</f>
        <v>4.279082568281023</v>
      </c>
      <c r="K8" s="39"/>
      <c r="L8" s="726">
        <v>402720.43700903992</v>
      </c>
      <c r="M8" s="65">
        <f>+((C8-L8)/L8)*100</f>
        <v>6.1768338635746272</v>
      </c>
    </row>
    <row r="9" spans="1:17" ht="18.600000000000001" customHeight="1">
      <c r="B9" s="169" t="s">
        <v>163</v>
      </c>
      <c r="C9" s="270">
        <v>363802.3522194</v>
      </c>
      <c r="D9" s="39"/>
      <c r="E9" s="345">
        <v>370455.83359954006</v>
      </c>
      <c r="F9" s="45">
        <f t="shared" si="0"/>
        <v>-6653.4813801400596</v>
      </c>
      <c r="G9" s="66">
        <f t="shared" si="1"/>
        <v>-1.7960255384539099</v>
      </c>
      <c r="H9" s="39"/>
      <c r="I9" s="345">
        <v>344419.03809872002</v>
      </c>
      <c r="J9" s="66">
        <f t="shared" si="2"/>
        <v>5.6278288876482447</v>
      </c>
      <c r="K9" s="39"/>
      <c r="L9" s="345">
        <v>338905.38944280992</v>
      </c>
      <c r="M9" s="66">
        <f t="shared" ref="M9:M19" si="3">+((C9-L9)/L9)*100</f>
        <v>7.3462870618619736</v>
      </c>
    </row>
    <row r="10" spans="1:17" ht="18.600000000000001" customHeight="1">
      <c r="B10" s="169" t="s">
        <v>168</v>
      </c>
      <c r="C10" s="270">
        <v>63793.457118350008</v>
      </c>
      <c r="D10" s="39"/>
      <c r="E10" s="345">
        <v>62033.017891829993</v>
      </c>
      <c r="F10" s="45">
        <f t="shared" si="0"/>
        <v>1760.4392265200149</v>
      </c>
      <c r="G10" s="66">
        <f t="shared" si="1"/>
        <v>2.8379067895580685</v>
      </c>
      <c r="H10" s="39"/>
      <c r="I10" s="345">
        <v>65630.416505720001</v>
      </c>
      <c r="J10" s="66">
        <f t="shared" si="2"/>
        <v>-2.7989451921425679</v>
      </c>
      <c r="K10" s="39"/>
      <c r="L10" s="345">
        <v>63815.047566230009</v>
      </c>
      <c r="M10" s="66">
        <f t="shared" si="3"/>
        <v>-3.3832847742678224E-2</v>
      </c>
    </row>
    <row r="11" spans="1:17" ht="18.600000000000001" customHeight="1">
      <c r="B11" s="78" t="s">
        <v>169</v>
      </c>
      <c r="C11" s="270">
        <v>83704.909616739998</v>
      </c>
      <c r="D11" s="39"/>
      <c r="E11" s="345">
        <v>82066.765716401409</v>
      </c>
      <c r="F11" s="45">
        <f t="shared" si="0"/>
        <v>1638.1439003385894</v>
      </c>
      <c r="G11" s="66">
        <f t="shared" si="1"/>
        <v>1.996111198045178</v>
      </c>
      <c r="H11" s="39"/>
      <c r="I11" s="345">
        <v>80017.682187145707</v>
      </c>
      <c r="J11" s="66">
        <f t="shared" si="2"/>
        <v>4.608015789523356</v>
      </c>
      <c r="K11" s="39"/>
      <c r="L11" s="345">
        <v>79034.440914654275</v>
      </c>
      <c r="M11" s="66">
        <f t="shared" si="3"/>
        <v>5.9094094271245012</v>
      </c>
    </row>
    <row r="12" spans="1:17" ht="18.600000000000001" customHeight="1">
      <c r="B12" s="309" t="s">
        <v>259</v>
      </c>
      <c r="C12" s="310">
        <v>25551.101348940003</v>
      </c>
      <c r="D12" s="39"/>
      <c r="E12" s="728">
        <v>24253.957201330002</v>
      </c>
      <c r="F12" s="311">
        <f t="shared" si="0"/>
        <v>1297.1441476100008</v>
      </c>
      <c r="G12" s="312">
        <f t="shared" si="1"/>
        <v>5.3481752970969616</v>
      </c>
      <c r="H12" s="39"/>
      <c r="I12" s="728">
        <v>23403.41560113</v>
      </c>
      <c r="J12" s="312">
        <f t="shared" si="2"/>
        <v>9.1768047212147312</v>
      </c>
      <c r="K12" s="39"/>
      <c r="L12" s="728">
        <v>22539.557406989996</v>
      </c>
      <c r="M12" s="312">
        <f t="shared" si="3"/>
        <v>13.361149411993614</v>
      </c>
    </row>
    <row r="13" spans="1:17" ht="18.600000000000001" customHeight="1">
      <c r="B13" s="73" t="s">
        <v>164</v>
      </c>
      <c r="C13" s="271">
        <v>7450.2910420100015</v>
      </c>
      <c r="D13" s="39"/>
      <c r="E13" s="342">
        <v>6060.2056190400008</v>
      </c>
      <c r="F13" s="60">
        <f t="shared" si="0"/>
        <v>1390.0854229700008</v>
      </c>
      <c r="G13" s="63">
        <f t="shared" si="1"/>
        <v>22.937925053279045</v>
      </c>
      <c r="H13" s="39"/>
      <c r="I13" s="342">
        <v>5817.4839399900002</v>
      </c>
      <c r="J13" s="63">
        <f t="shared" si="2"/>
        <v>28.06723866989838</v>
      </c>
      <c r="K13" s="39"/>
      <c r="L13" s="342">
        <v>5411.8389670799988</v>
      </c>
      <c r="M13" s="63">
        <f t="shared" si="3"/>
        <v>37.666532343808193</v>
      </c>
    </row>
    <row r="14" spans="1:17" ht="18.600000000000001" customHeight="1">
      <c r="B14" s="166" t="s">
        <v>165</v>
      </c>
      <c r="C14" s="272">
        <v>518751.00999650004</v>
      </c>
      <c r="D14" s="39"/>
      <c r="E14" s="729">
        <v>520615.8228268114</v>
      </c>
      <c r="F14" s="141">
        <f t="shared" si="0"/>
        <v>-1864.8128303113626</v>
      </c>
      <c r="G14" s="142">
        <f t="shared" si="1"/>
        <v>-0.35819365231465761</v>
      </c>
      <c r="H14" s="39"/>
      <c r="I14" s="729">
        <v>495884.62073157571</v>
      </c>
      <c r="J14" s="142">
        <f t="shared" si="2"/>
        <v>4.6112317883925673</v>
      </c>
      <c r="K14" s="39"/>
      <c r="L14" s="729">
        <v>487166.7168907742</v>
      </c>
      <c r="M14" s="142">
        <f t="shared" si="3"/>
        <v>6.4832616865341457</v>
      </c>
    </row>
    <row r="15" spans="1:17" ht="18.600000000000001" customHeight="1">
      <c r="B15" s="171" t="s">
        <v>231</v>
      </c>
      <c r="C15" s="273">
        <v>144713.51928575302</v>
      </c>
      <c r="D15" s="39"/>
      <c r="E15" s="606">
        <v>139118.3313428002</v>
      </c>
      <c r="F15" s="44">
        <f t="shared" si="0"/>
        <v>5595.1879429528199</v>
      </c>
      <c r="G15" s="70">
        <f t="shared" si="1"/>
        <v>4.0218912122844319</v>
      </c>
      <c r="H15" s="39"/>
      <c r="I15" s="606">
        <v>133102.11723349299</v>
      </c>
      <c r="J15" s="70">
        <f t="shared" si="2"/>
        <v>8.7236794527399244</v>
      </c>
      <c r="K15" s="39"/>
      <c r="L15" s="606">
        <v>129104.87516628293</v>
      </c>
      <c r="M15" s="70">
        <f t="shared" si="3"/>
        <v>12.089895210670129</v>
      </c>
    </row>
    <row r="16" spans="1:17" ht="18.600000000000001" customHeight="1">
      <c r="B16" s="170" t="s">
        <v>166</v>
      </c>
      <c r="C16" s="271">
        <v>50833.049449130012</v>
      </c>
      <c r="D16" s="39"/>
      <c r="E16" s="342">
        <v>49435.644992933208</v>
      </c>
      <c r="F16" s="60">
        <f t="shared" si="0"/>
        <v>1397.4044561968039</v>
      </c>
      <c r="G16" s="63">
        <f t="shared" si="1"/>
        <v>2.8267143199943319</v>
      </c>
      <c r="H16" s="39"/>
      <c r="I16" s="342">
        <v>49844.186947520007</v>
      </c>
      <c r="J16" s="63">
        <f t="shared" si="2"/>
        <v>1.9839073765034216</v>
      </c>
      <c r="K16" s="39"/>
      <c r="L16" s="342">
        <v>49029.09926155</v>
      </c>
      <c r="M16" s="63">
        <f t="shared" si="3"/>
        <v>3.6793459695367501</v>
      </c>
    </row>
    <row r="17" spans="2:13" ht="18.600000000000001" customHeight="1">
      <c r="B17" s="166" t="s">
        <v>104</v>
      </c>
      <c r="C17" s="272">
        <v>195546.56873488304</v>
      </c>
      <c r="D17" s="39"/>
      <c r="E17" s="729">
        <v>188553.9763357334</v>
      </c>
      <c r="F17" s="141">
        <f t="shared" si="0"/>
        <v>6992.5923991496384</v>
      </c>
      <c r="G17" s="142">
        <f t="shared" si="1"/>
        <v>3.7085361629811739</v>
      </c>
      <c r="H17" s="39"/>
      <c r="I17" s="729">
        <v>182946.30418101299</v>
      </c>
      <c r="J17" s="142">
        <f t="shared" si="2"/>
        <v>6.8874113692960623</v>
      </c>
      <c r="K17" s="39"/>
      <c r="L17" s="729">
        <v>178133.97442783293</v>
      </c>
      <c r="M17" s="142">
        <f t="shared" si="3"/>
        <v>9.7749990494398595</v>
      </c>
    </row>
    <row r="18" spans="2:13" ht="18.600000000000001" customHeight="1">
      <c r="B18" s="166" t="s">
        <v>167</v>
      </c>
      <c r="C18" s="272">
        <v>5944.3974744998941</v>
      </c>
      <c r="D18" s="39"/>
      <c r="E18" s="729">
        <v>8481.9786048701826</v>
      </c>
      <c r="F18" s="141">
        <f t="shared" si="0"/>
        <v>-2537.5811303702885</v>
      </c>
      <c r="G18" s="142">
        <f t="shared" si="1"/>
        <v>-29.917325291450986</v>
      </c>
      <c r="H18" s="39"/>
      <c r="I18" s="729">
        <v>6534.114705906838</v>
      </c>
      <c r="J18" s="142">
        <f t="shared" si="2"/>
        <v>-9.0252047591671403</v>
      </c>
      <c r="K18" s="39"/>
      <c r="L18" s="729">
        <v>8531.0629434349103</v>
      </c>
      <c r="M18" s="142">
        <f t="shared" si="3"/>
        <v>-30.320553090346003</v>
      </c>
    </row>
    <row r="19" spans="2:13" ht="18.600000000000001" customHeight="1">
      <c r="B19" s="167" t="s">
        <v>232</v>
      </c>
      <c r="C19" s="146">
        <v>720241.97620588297</v>
      </c>
      <c r="D19" s="39"/>
      <c r="E19" s="146">
        <v>717651.77776741493</v>
      </c>
      <c r="F19" s="146">
        <f t="shared" si="0"/>
        <v>2590.19843846804</v>
      </c>
      <c r="G19" s="147">
        <f t="shared" si="1"/>
        <v>0.36092691730326937</v>
      </c>
      <c r="H19" s="39"/>
      <c r="I19" s="146">
        <v>685365.0396184955</v>
      </c>
      <c r="J19" s="147">
        <f t="shared" si="2"/>
        <v>5.0888117384571459</v>
      </c>
      <c r="K19" s="39"/>
      <c r="L19" s="146">
        <v>673831.75426204212</v>
      </c>
      <c r="M19" s="147">
        <f t="shared" si="3"/>
        <v>6.8875088848651496</v>
      </c>
    </row>
    <row r="20" spans="2:13" ht="31.2">
      <c r="B20" s="78" t="s">
        <v>281</v>
      </c>
      <c r="C20" s="45"/>
      <c r="D20" s="39"/>
      <c r="E20" s="45"/>
      <c r="F20" s="45"/>
      <c r="G20" s="66"/>
      <c r="H20" s="39"/>
      <c r="I20" s="45"/>
      <c r="J20" s="66"/>
      <c r="K20" s="39"/>
      <c r="L20" s="45"/>
      <c r="M20" s="66"/>
    </row>
    <row r="21" spans="2:13" ht="19.5" customHeight="1">
      <c r="B21" s="358" t="s">
        <v>407</v>
      </c>
      <c r="C21" s="359">
        <v>279505.35904615303</v>
      </c>
      <c r="D21" s="39"/>
      <c r="E21" s="359">
        <v>270880.55253256485</v>
      </c>
      <c r="F21" s="359">
        <f>+C21-E21</f>
        <v>8624.806513588177</v>
      </c>
      <c r="G21" s="360">
        <f>+((C21-E21)/E21)*100</f>
        <v>3.1839888219924228</v>
      </c>
      <c r="H21" s="39"/>
      <c r="I21" s="359">
        <v>263247.11644367874</v>
      </c>
      <c r="J21" s="360">
        <f>+((C21-I21)/I21)*100</f>
        <v>6.1760382495785899</v>
      </c>
      <c r="K21" s="39"/>
      <c r="L21" s="359">
        <v>257453.17203447723</v>
      </c>
      <c r="M21" s="360">
        <f>+((C21-L21)/L21)*100</f>
        <v>8.5655138126333288</v>
      </c>
    </row>
    <row r="22" spans="2:13" ht="31.2">
      <c r="D22" s="39"/>
    </row>
    <row r="23" spans="2:13" ht="70.5" customHeight="1">
      <c r="B23" s="1192" t="s">
        <v>519</v>
      </c>
      <c r="C23" s="1193"/>
      <c r="D23" s="1193"/>
      <c r="E23" s="1193"/>
      <c r="F23" s="1193"/>
      <c r="G23" s="1193"/>
      <c r="H23" s="981"/>
      <c r="I23" s="723"/>
      <c r="J23" s="723"/>
      <c r="K23" s="339"/>
      <c r="L23" s="723"/>
      <c r="M23" s="723"/>
    </row>
    <row r="25" spans="2:13">
      <c r="C25" s="1123"/>
    </row>
  </sheetData>
  <mergeCells count="12">
    <mergeCell ref="E4:G4"/>
    <mergeCell ref="I4:J4"/>
    <mergeCell ref="L4:M4"/>
    <mergeCell ref="B23:G23"/>
    <mergeCell ref="C6:C7"/>
    <mergeCell ref="E6:E7"/>
    <mergeCell ref="F6:F7"/>
    <mergeCell ref="G6:G7"/>
    <mergeCell ref="L6:L7"/>
    <mergeCell ref="M6:M7"/>
    <mergeCell ref="I6:I7"/>
    <mergeCell ref="J6:J7"/>
  </mergeCells>
  <phoneticPr fontId="96" type="noConversion"/>
  <printOptions horizontalCentered="1"/>
  <pageMargins left="0.74803149606299213" right="0.74803149606299213" top="1.0629921259842521" bottom="0.78740157480314965" header="0.39370078740157483" footer="0.39370078740157483"/>
  <pageSetup paperSize="9" orientation="landscape" r:id="rId1"/>
  <ignoredErrors>
    <ignoredError sqref="J8:J19 J21" evalError="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B7DEE8"/>
    <pageSetUpPr fitToPage="1"/>
  </sheetPr>
  <dimension ref="A1:O62"/>
  <sheetViews>
    <sheetView showGridLines="0" zoomScale="85" zoomScaleNormal="85" workbookViewId="0"/>
  </sheetViews>
  <sheetFormatPr baseColWidth="10" defaultColWidth="11.44140625" defaultRowHeight="14.4"/>
  <cols>
    <col min="1" max="1" customWidth="true" width="2.5546875" collapsed="true"/>
    <col min="2" max="2" customWidth="true" style="339" width="72.33203125" collapsed="true"/>
    <col min="3" max="4" customWidth="true" style="339" width="17.5546875" collapsed="true"/>
    <col min="5" max="5" customWidth="true" style="339" width="17.5546875" collapsed="true"/>
    <col min="6" max="6" customWidth="true" style="339" width="17.5546875" collapsed="true"/>
    <col min="7" max="7" customWidth="true" style="339" width="17.0" collapsed="true"/>
    <col min="8" max="8" customWidth="true" style="339" width="14.88671875" collapsed="true"/>
    <col min="9" max="9" customWidth="true" style="1126" width="9.33203125" collapsed="true"/>
    <col min="10" max="16384" style="339" width="11.44140625" collapsed="true"/>
  </cols>
  <sheetData>
    <row r="1" spans="1:15" s="6" customFormat="1" ht="49.5" customHeight="1">
      <c r="C1" s="79"/>
      <c r="D1" s="79"/>
      <c r="E1" s="79"/>
      <c r="F1" s="79"/>
      <c r="G1" s="79" t="s">
        <v>5</v>
      </c>
      <c r="H1" s="79"/>
      <c r="I1" s="1124"/>
      <c r="J1" s="563"/>
      <c r="K1" s="563"/>
      <c r="L1" s="563"/>
      <c r="M1" s="563"/>
      <c r="N1" s="563"/>
      <c r="O1" s="563"/>
    </row>
    <row r="2" spans="1:15" s="39" customFormat="1" ht="56.1" customHeight="1">
      <c r="B2" s="263" t="s">
        <v>299</v>
      </c>
      <c r="I2" s="1125"/>
      <c r="J2" s="564"/>
      <c r="K2" s="564"/>
      <c r="L2" s="564"/>
      <c r="M2" s="564"/>
      <c r="N2" s="564"/>
      <c r="O2" s="564"/>
    </row>
    <row r="3" spans="1:15" ht="14.7" customHeight="1">
      <c r="A3" s="1"/>
      <c r="J3" s="341"/>
      <c r="K3" s="341"/>
      <c r="L3" s="341"/>
      <c r="M3" s="341"/>
      <c r="N3" s="341"/>
      <c r="O3" s="341"/>
    </row>
    <row r="4" spans="1:15" s="74" customFormat="1" ht="25.2" customHeight="1">
      <c r="A4"/>
      <c r="B4" s="187" t="s">
        <v>492</v>
      </c>
      <c r="I4" s="1127"/>
      <c r="J4" s="618"/>
      <c r="K4" s="618"/>
      <c r="L4" s="618"/>
      <c r="M4" s="618"/>
      <c r="N4" s="618"/>
      <c r="O4" s="618"/>
    </row>
    <row r="5" spans="1:15" ht="7.5" customHeight="1">
      <c r="F5" s="74"/>
      <c r="J5" s="341"/>
      <c r="K5" s="341"/>
      <c r="L5" s="341"/>
      <c r="M5" s="341"/>
      <c r="N5" s="341"/>
      <c r="O5" s="341"/>
    </row>
    <row r="6" spans="1:15" ht="3" customHeight="1">
      <c r="B6" s="134"/>
      <c r="C6" s="134"/>
      <c r="D6" s="134"/>
      <c r="E6" s="134"/>
      <c r="F6" s="74"/>
      <c r="J6" s="341"/>
      <c r="K6" s="341"/>
      <c r="L6" s="341"/>
      <c r="M6" s="341"/>
      <c r="N6" s="341"/>
      <c r="O6" s="341"/>
    </row>
    <row r="7" spans="1:15" ht="18" customHeight="1">
      <c r="B7" s="36"/>
      <c r="C7" s="1188" t="s">
        <v>421</v>
      </c>
      <c r="D7" s="1188" t="s">
        <v>476</v>
      </c>
      <c r="E7" s="1188" t="s">
        <v>510</v>
      </c>
      <c r="F7" s="74"/>
      <c r="J7" s="341"/>
      <c r="K7" s="341"/>
      <c r="L7" s="341"/>
      <c r="M7" s="341"/>
      <c r="N7" s="341"/>
      <c r="O7" s="341"/>
    </row>
    <row r="8" spans="1:15" ht="18" customHeight="1" thickBot="1">
      <c r="B8" s="119"/>
      <c r="C8" s="1189"/>
      <c r="D8" s="1189"/>
      <c r="E8" s="1189"/>
      <c r="F8" s="74"/>
      <c r="J8" s="341"/>
      <c r="K8" s="341"/>
      <c r="L8" s="341"/>
      <c r="M8" s="341"/>
      <c r="N8" s="341"/>
      <c r="O8" s="341"/>
    </row>
    <row r="9" spans="1:15" ht="18.45" customHeight="1">
      <c r="B9" s="217" t="s">
        <v>153</v>
      </c>
      <c r="C9" s="912">
        <v>2.9345652191295566E-2</v>
      </c>
      <c r="D9" s="912">
        <v>2.4696589733903752E-2</v>
      </c>
      <c r="E9" s="909">
        <v>2.429246991071109E-2</v>
      </c>
      <c r="F9" s="562"/>
      <c r="J9" s="341"/>
      <c r="K9" s="341"/>
      <c r="L9" s="341"/>
      <c r="M9" s="341"/>
      <c r="N9" s="341"/>
      <c r="O9" s="341"/>
    </row>
    <row r="10" spans="1:15" ht="18.600000000000001" customHeight="1">
      <c r="B10" s="78" t="s">
        <v>154</v>
      </c>
      <c r="C10" s="913">
        <v>2.5872187462396265E-2</v>
      </c>
      <c r="D10" s="913">
        <v>2.1835386590551766E-2</v>
      </c>
      <c r="E10" s="910">
        <v>2.0910695420729979E-2</v>
      </c>
      <c r="F10" s="562"/>
      <c r="J10" s="341"/>
      <c r="K10" s="341"/>
      <c r="L10" s="341"/>
      <c r="M10" s="341"/>
      <c r="N10" s="341"/>
      <c r="O10" s="341"/>
    </row>
    <row r="11" spans="1:15" ht="18.600000000000001" customHeight="1">
      <c r="B11" s="78" t="s">
        <v>494</v>
      </c>
      <c r="C11" s="913">
        <v>4.0209741443024173E-2</v>
      </c>
      <c r="D11" s="913">
        <v>3.2926558109037156E-2</v>
      </c>
      <c r="E11" s="910">
        <v>3.4921449103662044E-2</v>
      </c>
      <c r="F11" s="562"/>
      <c r="J11" s="341"/>
      <c r="K11" s="341"/>
      <c r="L11" s="341"/>
      <c r="M11" s="341"/>
      <c r="N11" s="341"/>
      <c r="O11" s="341"/>
    </row>
    <row r="12" spans="1:15" ht="18.600000000000001" customHeight="1">
      <c r="B12" s="216" t="s">
        <v>170</v>
      </c>
      <c r="C12" s="913">
        <v>3.1254398043104592E-2</v>
      </c>
      <c r="D12" s="913">
        <v>2.9195045906310692E-2</v>
      </c>
      <c r="E12" s="910">
        <v>2.8530198903969867E-2</v>
      </c>
      <c r="F12" s="562"/>
      <c r="J12" s="341"/>
      <c r="K12" s="341"/>
      <c r="L12" s="341"/>
      <c r="M12" s="341"/>
      <c r="N12" s="341"/>
      <c r="O12" s="341"/>
    </row>
    <row r="13" spans="1:15" ht="18.600000000000001" customHeight="1">
      <c r="B13" s="215" t="s">
        <v>157</v>
      </c>
      <c r="C13" s="912">
        <v>2.6844590269360143E-2</v>
      </c>
      <c r="D13" s="912">
        <v>2.577507151626867E-2</v>
      </c>
      <c r="E13" s="909">
        <v>2.484105367941709E-2</v>
      </c>
      <c r="F13" s="562"/>
      <c r="J13" s="341"/>
      <c r="K13" s="341"/>
      <c r="L13" s="341"/>
      <c r="M13" s="341"/>
      <c r="N13" s="341"/>
      <c r="O13" s="341"/>
    </row>
    <row r="14" spans="1:15" ht="18.600000000000001" customHeight="1">
      <c r="B14" s="215" t="s">
        <v>158</v>
      </c>
      <c r="C14" s="912">
        <v>1.1585827074912384E-3</v>
      </c>
      <c r="D14" s="912">
        <v>1.0844121510185198E-3</v>
      </c>
      <c r="E14" s="909">
        <v>1.2428500488486551E-3</v>
      </c>
      <c r="F14" s="562"/>
      <c r="J14" s="341"/>
      <c r="K14" s="341"/>
      <c r="L14" s="341"/>
      <c r="M14" s="341"/>
      <c r="N14" s="341"/>
      <c r="O14" s="341"/>
    </row>
    <row r="15" spans="1:15" ht="18.600000000000001" customHeight="1">
      <c r="B15" s="125" t="s">
        <v>495</v>
      </c>
      <c r="C15" s="911">
        <v>2.6061902676703257E-2</v>
      </c>
      <c r="D15" s="911">
        <v>2.3289785508707861E-2</v>
      </c>
      <c r="E15" s="911">
        <v>2.2700521496254945E-2</v>
      </c>
      <c r="F15" s="562"/>
      <c r="J15" s="341"/>
      <c r="K15" s="341"/>
      <c r="L15" s="341"/>
      <c r="M15" s="341"/>
      <c r="N15" s="341"/>
      <c r="O15" s="341"/>
    </row>
    <row r="16" spans="1:15">
      <c r="J16" s="341"/>
      <c r="K16" s="341"/>
      <c r="L16" s="341"/>
      <c r="M16" s="341"/>
      <c r="N16" s="341"/>
      <c r="O16" s="341"/>
    </row>
    <row r="17" spans="2:15">
      <c r="J17" s="341"/>
      <c r="K17" s="341"/>
      <c r="L17" s="341"/>
      <c r="M17" s="341"/>
      <c r="N17" s="341"/>
      <c r="O17" s="341"/>
    </row>
    <row r="18" spans="2:15">
      <c r="B18" s="1118"/>
      <c r="J18" s="341"/>
      <c r="K18" s="341"/>
      <c r="L18" s="341"/>
      <c r="M18" s="341"/>
      <c r="N18" s="341"/>
      <c r="O18" s="341"/>
    </row>
    <row r="19" spans="2:15">
      <c r="J19" s="341"/>
      <c r="K19" s="341"/>
      <c r="L19" s="341"/>
      <c r="M19" s="341"/>
      <c r="N19" s="341"/>
      <c r="O19" s="341"/>
    </row>
    <row r="20" spans="2:15" ht="25.2" customHeight="1">
      <c r="B20" s="188" t="s">
        <v>493</v>
      </c>
      <c r="C20" s="792"/>
      <c r="D20" s="792"/>
      <c r="E20" s="792"/>
      <c r="F20" s="792"/>
      <c r="G20" s="792"/>
      <c r="J20" s="341"/>
      <c r="K20" s="341"/>
      <c r="L20" s="341"/>
      <c r="M20" s="341"/>
      <c r="N20" s="341"/>
      <c r="O20" s="341"/>
    </row>
    <row r="21" spans="2:15" ht="7.5" customHeight="1">
      <c r="B21" s="792"/>
      <c r="C21" s="792"/>
      <c r="D21" s="792"/>
      <c r="E21" s="792"/>
      <c r="F21" s="792"/>
      <c r="G21" s="792"/>
      <c r="J21" s="341"/>
      <c r="K21" s="341"/>
      <c r="L21" s="341"/>
      <c r="M21" s="341"/>
      <c r="N21" s="341"/>
      <c r="O21" s="341"/>
    </row>
    <row r="22" spans="2:15" ht="3" customHeight="1">
      <c r="B22" s="134"/>
      <c r="C22" s="134"/>
      <c r="D22" s="134"/>
      <c r="E22" s="134"/>
      <c r="F22" s="134"/>
      <c r="G22" s="134"/>
      <c r="H22" s="23"/>
      <c r="I22" s="1128"/>
      <c r="J22" s="341"/>
      <c r="K22" s="341"/>
      <c r="L22" s="341"/>
      <c r="M22" s="341"/>
      <c r="N22" s="341"/>
      <c r="O22" s="341"/>
    </row>
    <row r="23" spans="2:15" ht="18" customHeight="1">
      <c r="B23" s="49"/>
      <c r="C23" s="1153" t="s">
        <v>410</v>
      </c>
      <c r="D23" s="1153" t="s">
        <v>418</v>
      </c>
      <c r="E23" s="1153" t="s">
        <v>438</v>
      </c>
      <c r="F23" s="1153" t="s">
        <v>474</v>
      </c>
      <c r="G23" s="1153" t="s">
        <v>504</v>
      </c>
      <c r="H23" s="619"/>
      <c r="I23" s="1129"/>
      <c r="J23" s="341"/>
      <c r="K23" s="341"/>
      <c r="L23" s="341"/>
      <c r="M23" s="341"/>
      <c r="N23" s="341"/>
      <c r="O23" s="341"/>
    </row>
    <row r="24" spans="2:15" ht="15" customHeight="1" thickBot="1">
      <c r="B24" s="119" t="s">
        <v>103</v>
      </c>
      <c r="C24" s="1190"/>
      <c r="D24" s="1190"/>
      <c r="E24" s="1190"/>
      <c r="F24" s="1190"/>
      <c r="G24" s="1190"/>
      <c r="H24" s="619"/>
      <c r="I24" s="1129"/>
      <c r="J24" s="341"/>
      <c r="K24" s="341"/>
      <c r="L24" s="341"/>
      <c r="M24" s="341"/>
      <c r="N24" s="341"/>
      <c r="O24" s="341"/>
    </row>
    <row r="25" spans="2:15" ht="18.600000000000001" customHeight="1">
      <c r="B25" s="217" t="s">
        <v>171</v>
      </c>
      <c r="C25" s="914">
        <v>10466.436024200002</v>
      </c>
      <c r="D25" s="914">
        <v>10351.78572788999</v>
      </c>
      <c r="E25" s="914">
        <v>10235.49635635</v>
      </c>
      <c r="F25" s="914">
        <v>10075.789618549998</v>
      </c>
      <c r="G25" s="915">
        <v>9586.5958683299996</v>
      </c>
      <c r="H25" s="619"/>
      <c r="I25" s="1129"/>
      <c r="J25" s="341"/>
      <c r="K25" s="341"/>
      <c r="L25" s="341"/>
      <c r="M25" s="341"/>
      <c r="N25" s="341"/>
      <c r="O25" s="341"/>
    </row>
    <row r="26" spans="2:15" ht="18.600000000000001" customHeight="1">
      <c r="B26" s="169" t="s">
        <v>172</v>
      </c>
      <c r="C26" s="45">
        <v>1331.3220872499994</v>
      </c>
      <c r="D26" s="45">
        <v>1682.6655185899961</v>
      </c>
      <c r="E26" s="45">
        <v>995.67863867999347</v>
      </c>
      <c r="F26" s="345">
        <v>1306.6492211200045</v>
      </c>
      <c r="G26" s="270">
        <v>1066.2044260599941</v>
      </c>
      <c r="H26" s="619"/>
      <c r="I26" s="1129"/>
      <c r="J26" s="341"/>
      <c r="K26" s="341"/>
      <c r="L26" s="341"/>
      <c r="M26" s="341"/>
      <c r="N26" s="341"/>
      <c r="O26" s="341"/>
    </row>
    <row r="27" spans="2:15" ht="18.600000000000001" customHeight="1">
      <c r="B27" s="169" t="s">
        <v>173</v>
      </c>
      <c r="C27" s="45">
        <v>-1445.9903674600043</v>
      </c>
      <c r="D27" s="45">
        <v>-1798.954890129985</v>
      </c>
      <c r="E27" s="45">
        <v>-1155.3853764799969</v>
      </c>
      <c r="F27" s="45">
        <v>-1795.8429713400014</v>
      </c>
      <c r="G27" s="270">
        <v>-1305.8431047999914</v>
      </c>
      <c r="H27" s="619"/>
      <c r="I27" s="1129"/>
      <c r="J27" s="341"/>
      <c r="K27" s="341"/>
      <c r="L27" s="341"/>
      <c r="M27" s="341"/>
      <c r="N27" s="341"/>
      <c r="O27" s="341"/>
    </row>
    <row r="28" spans="2:15" ht="18.600000000000001" customHeight="1">
      <c r="B28" s="216" t="s">
        <v>425</v>
      </c>
      <c r="C28" s="916">
        <v>-180.23269947000003</v>
      </c>
      <c r="D28" s="916">
        <v>-208.17254274999999</v>
      </c>
      <c r="E28" s="916">
        <v>-143.36862726000004</v>
      </c>
      <c r="F28" s="916">
        <v>-179.63702085999995</v>
      </c>
      <c r="G28" s="917">
        <v>-178.95110197</v>
      </c>
      <c r="H28" s="619"/>
      <c r="I28" s="1129"/>
      <c r="J28" s="341"/>
      <c r="K28" s="341"/>
      <c r="L28" s="341"/>
      <c r="M28" s="341"/>
      <c r="N28" s="341"/>
      <c r="O28" s="341"/>
    </row>
    <row r="29" spans="2:15" ht="18.600000000000001" customHeight="1">
      <c r="B29" s="184" t="s">
        <v>174</v>
      </c>
      <c r="C29" s="852">
        <v>10351.767743989996</v>
      </c>
      <c r="D29" s="852">
        <v>10235.49635635</v>
      </c>
      <c r="E29" s="852">
        <v>10075.789618549998</v>
      </c>
      <c r="F29" s="852">
        <v>9586.5958683299996</v>
      </c>
      <c r="G29" s="851">
        <v>9346.9571895900026</v>
      </c>
      <c r="H29" s="619"/>
      <c r="I29" s="1129"/>
      <c r="J29" s="341"/>
      <c r="K29" s="341"/>
      <c r="L29" s="341"/>
      <c r="M29" s="341"/>
      <c r="N29" s="341"/>
      <c r="O29" s="341"/>
    </row>
    <row r="30" spans="2:15" ht="4.95" customHeight="1">
      <c r="B30" s="137"/>
      <c r="C30" s="137"/>
      <c r="D30" s="137"/>
      <c r="E30" s="137"/>
      <c r="F30" s="137"/>
      <c r="G30" s="137"/>
      <c r="H30" s="619"/>
      <c r="I30" s="1129"/>
      <c r="J30" s="341"/>
      <c r="K30" s="341"/>
      <c r="L30" s="341"/>
      <c r="M30" s="341"/>
      <c r="N30" s="341"/>
      <c r="O30" s="341"/>
    </row>
    <row r="31" spans="2:15">
      <c r="B31" s="792"/>
      <c r="C31" s="792"/>
      <c r="D31" s="792"/>
      <c r="E31" s="792"/>
      <c r="F31" s="792"/>
      <c r="G31" s="792"/>
      <c r="H31" s="341"/>
      <c r="I31" s="1130"/>
      <c r="J31" s="341"/>
      <c r="K31" s="341"/>
      <c r="L31" s="341"/>
      <c r="M31" s="341"/>
      <c r="N31" s="341"/>
      <c r="O31" s="341"/>
    </row>
    <row r="32" spans="2:15">
      <c r="B32" s="622"/>
      <c r="C32" s="792"/>
      <c r="D32" s="792"/>
      <c r="E32" s="792"/>
      <c r="F32" s="792"/>
      <c r="G32" s="792"/>
      <c r="H32" s="341"/>
      <c r="I32" s="1130"/>
      <c r="J32" s="341"/>
      <c r="K32" s="341"/>
      <c r="L32" s="341"/>
      <c r="M32" s="341"/>
      <c r="N32" s="341"/>
      <c r="O32" s="341"/>
    </row>
    <row r="33" spans="2:15">
      <c r="B33" s="200"/>
      <c r="H33" s="341"/>
      <c r="I33" s="1130"/>
      <c r="J33" s="341"/>
      <c r="K33" s="341"/>
      <c r="L33" s="341"/>
      <c r="M33" s="341"/>
      <c r="N33" s="341"/>
      <c r="O33" s="341"/>
    </row>
    <row r="34" spans="2:15" ht="25.2" customHeight="1">
      <c r="B34" s="188" t="s">
        <v>524</v>
      </c>
      <c r="H34" s="341"/>
      <c r="I34" s="1130"/>
      <c r="J34" s="341"/>
      <c r="K34" s="341"/>
      <c r="L34" s="341"/>
      <c r="M34" s="341"/>
      <c r="N34" s="341"/>
      <c r="O34" s="341"/>
    </row>
    <row r="35" spans="2:15" ht="7.5" customHeight="1">
      <c r="H35" s="341"/>
      <c r="I35" s="1130"/>
      <c r="J35" s="341"/>
      <c r="K35" s="341"/>
      <c r="L35" s="341"/>
      <c r="M35" s="341"/>
      <c r="N35" s="341"/>
      <c r="O35" s="341"/>
    </row>
    <row r="36" spans="2:15" ht="3" customHeight="1">
      <c r="B36" s="134"/>
      <c r="C36" s="134"/>
      <c r="D36" s="134"/>
      <c r="E36" s="134"/>
      <c r="F36" s="134"/>
      <c r="G36" s="134"/>
      <c r="H36" s="620"/>
      <c r="I36" s="1131"/>
      <c r="J36" s="341"/>
      <c r="K36" s="341"/>
      <c r="L36" s="341"/>
      <c r="M36" s="341"/>
      <c r="N36" s="341"/>
      <c r="O36" s="341"/>
    </row>
    <row r="37" spans="2:15" ht="18" customHeight="1">
      <c r="B37" s="40"/>
      <c r="C37" s="1153" t="s">
        <v>410</v>
      </c>
      <c r="D37" s="1153" t="s">
        <v>418</v>
      </c>
      <c r="E37" s="1153" t="s">
        <v>438</v>
      </c>
      <c r="F37" s="1153" t="s">
        <v>474</v>
      </c>
      <c r="G37" s="1153" t="s">
        <v>504</v>
      </c>
      <c r="H37" s="620"/>
      <c r="I37" s="1131"/>
      <c r="J37" s="341"/>
      <c r="K37" s="341"/>
      <c r="L37" s="341"/>
      <c r="M37" s="341"/>
      <c r="N37" s="341"/>
      <c r="O37" s="341"/>
    </row>
    <row r="38" spans="2:15" ht="15.75" customHeight="1" thickBot="1">
      <c r="B38" s="119" t="s">
        <v>103</v>
      </c>
      <c r="C38" s="1190"/>
      <c r="D38" s="1190"/>
      <c r="E38" s="1190"/>
      <c r="F38" s="1190"/>
      <c r="G38" s="1190"/>
      <c r="H38" s="620"/>
      <c r="I38" s="1131"/>
      <c r="J38" s="341"/>
      <c r="K38" s="341"/>
      <c r="L38" s="341"/>
      <c r="M38" s="341"/>
      <c r="N38" s="341"/>
      <c r="O38" s="341"/>
    </row>
    <row r="39" spans="2:15" ht="18.600000000000001" customHeight="1">
      <c r="B39" s="217" t="s">
        <v>171</v>
      </c>
      <c r="C39" s="918">
        <v>7301.0715164899993</v>
      </c>
      <c r="D39" s="918">
        <v>7298.1578529199987</v>
      </c>
      <c r="E39" s="918">
        <v>7016.1284548399999</v>
      </c>
      <c r="F39" s="918">
        <v>7017.2839785100014</v>
      </c>
      <c r="G39" s="915">
        <v>6744.3646739100004</v>
      </c>
      <c r="H39" s="620"/>
      <c r="I39" s="1131"/>
      <c r="J39" s="341"/>
      <c r="K39" s="341"/>
      <c r="L39" s="341"/>
      <c r="M39" s="341"/>
      <c r="N39" s="341"/>
      <c r="O39" s="341"/>
    </row>
    <row r="40" spans="2:15" ht="18.600000000000001" customHeight="1">
      <c r="B40" s="169" t="s">
        <v>113</v>
      </c>
      <c r="C40" s="345">
        <v>238.23610005999998</v>
      </c>
      <c r="D40" s="345">
        <v>331.526224960001</v>
      </c>
      <c r="E40" s="345">
        <v>194.83372786000001</v>
      </c>
      <c r="F40" s="345">
        <v>177.60440640000002</v>
      </c>
      <c r="G40" s="270">
        <v>244.54915958999982</v>
      </c>
      <c r="H40" s="620"/>
      <c r="I40" s="1131"/>
      <c r="J40" s="341"/>
      <c r="K40" s="341"/>
      <c r="L40" s="341"/>
      <c r="M40" s="341"/>
      <c r="N40" s="341"/>
      <c r="O40" s="341"/>
    </row>
    <row r="41" spans="2:15" ht="18.600000000000001" customHeight="1">
      <c r="B41" s="218" t="s">
        <v>422</v>
      </c>
      <c r="C41" s="916">
        <v>-241.14976363000059</v>
      </c>
      <c r="D41" s="916">
        <v>-613.55562303999977</v>
      </c>
      <c r="E41" s="916">
        <v>-193.67820418999855</v>
      </c>
      <c r="F41" s="916">
        <v>-450.52371100000096</v>
      </c>
      <c r="G41" s="917">
        <v>-294.07747427000095</v>
      </c>
      <c r="H41" s="620"/>
      <c r="I41" s="1131"/>
      <c r="J41" s="341"/>
      <c r="K41" s="341"/>
      <c r="L41" s="341"/>
      <c r="M41" s="341"/>
      <c r="N41" s="341"/>
      <c r="O41" s="341"/>
    </row>
    <row r="42" spans="2:15" ht="18.600000000000001" customHeight="1">
      <c r="B42" s="184" t="s">
        <v>175</v>
      </c>
      <c r="C42" s="852">
        <v>7298.1578529199987</v>
      </c>
      <c r="D42" s="852">
        <v>7016.1284548399999</v>
      </c>
      <c r="E42" s="852">
        <v>7017.2839785100014</v>
      </c>
      <c r="F42" s="852">
        <v>6744.3646739100004</v>
      </c>
      <c r="G42" s="851">
        <v>6694.8363592299993</v>
      </c>
      <c r="H42" s="620"/>
      <c r="I42" s="1131"/>
      <c r="J42" s="341"/>
      <c r="K42" s="341"/>
      <c r="L42" s="341"/>
      <c r="M42" s="341"/>
      <c r="N42" s="341"/>
      <c r="O42" s="341"/>
    </row>
    <row r="43" spans="2:15" ht="0.75" customHeight="1">
      <c r="B43" s="15"/>
      <c r="C43" s="15"/>
      <c r="D43" s="15"/>
      <c r="E43" s="15"/>
      <c r="F43" s="15"/>
      <c r="G43" s="15"/>
      <c r="H43" s="620"/>
      <c r="I43" s="1131"/>
      <c r="J43" s="341"/>
      <c r="K43" s="341"/>
      <c r="L43" s="341"/>
      <c r="M43" s="341"/>
      <c r="N43" s="341"/>
      <c r="O43" s="341"/>
    </row>
    <row r="44" spans="2:15" ht="4.95" customHeight="1">
      <c r="B44" s="137"/>
      <c r="C44" s="137"/>
      <c r="D44" s="137"/>
      <c r="E44" s="137"/>
      <c r="F44" s="137"/>
      <c r="G44" s="137"/>
      <c r="H44" s="619"/>
      <c r="I44" s="1129"/>
      <c r="J44" s="341"/>
      <c r="K44" s="341"/>
      <c r="L44" s="341"/>
      <c r="M44" s="341"/>
      <c r="N44" s="341"/>
      <c r="O44" s="341"/>
    </row>
    <row r="45" spans="2:15">
      <c r="H45" s="341"/>
      <c r="I45" s="1130"/>
      <c r="J45" s="341"/>
      <c r="K45" s="341"/>
      <c r="L45" s="341"/>
      <c r="M45" s="341"/>
      <c r="N45" s="341"/>
      <c r="O45" s="341"/>
    </row>
    <row r="46" spans="2:15">
      <c r="B46" s="200"/>
      <c r="J46" s="341"/>
      <c r="K46" s="341"/>
      <c r="L46" s="341"/>
      <c r="M46" s="341"/>
      <c r="N46" s="341"/>
      <c r="O46" s="341"/>
    </row>
    <row r="47" spans="2:15" ht="21" customHeight="1">
      <c r="J47" s="341"/>
      <c r="K47" s="341"/>
      <c r="L47" s="341"/>
      <c r="M47" s="341"/>
      <c r="N47" s="341"/>
      <c r="O47" s="341"/>
    </row>
    <row r="48" spans="2:15" ht="25.2" customHeight="1">
      <c r="B48" s="188" t="s">
        <v>176</v>
      </c>
      <c r="I48" s="339"/>
      <c r="J48" s="341"/>
      <c r="K48" s="341"/>
      <c r="L48" s="341"/>
      <c r="M48" s="341"/>
      <c r="N48" s="341"/>
      <c r="O48" s="341"/>
    </row>
    <row r="49" spans="2:15">
      <c r="I49" s="339"/>
      <c r="J49" s="341"/>
      <c r="K49" s="341"/>
      <c r="L49" s="341"/>
      <c r="M49" s="341"/>
      <c r="N49" s="341"/>
      <c r="O49" s="341"/>
    </row>
    <row r="50" spans="2:15">
      <c r="B50" s="134"/>
      <c r="C50" s="134"/>
      <c r="D50" s="134"/>
      <c r="E50" s="134"/>
      <c r="F50" s="134"/>
      <c r="G50" s="134"/>
      <c r="H50" s="134"/>
      <c r="I50" s="339"/>
      <c r="J50" s="341"/>
      <c r="K50" s="341"/>
      <c r="L50" s="341"/>
      <c r="M50" s="341"/>
      <c r="N50" s="341"/>
      <c r="O50" s="341"/>
    </row>
    <row r="51" spans="2:15" ht="18" customHeight="1">
      <c r="B51" s="36"/>
      <c r="C51" s="1194" t="s">
        <v>421</v>
      </c>
      <c r="D51" s="1194"/>
      <c r="E51" s="1194" t="s">
        <v>476</v>
      </c>
      <c r="F51" s="1194"/>
      <c r="G51" s="1194" t="s">
        <v>510</v>
      </c>
      <c r="H51" s="1194"/>
      <c r="I51" s="339"/>
      <c r="J51" s="341"/>
      <c r="K51" s="341"/>
      <c r="L51" s="341"/>
      <c r="M51" s="341"/>
      <c r="N51" s="341"/>
      <c r="O51" s="341"/>
    </row>
    <row r="52" spans="2:15" ht="37.5" customHeight="1" thickBot="1">
      <c r="B52" s="119" t="s">
        <v>103</v>
      </c>
      <c r="C52" s="919" t="s">
        <v>0</v>
      </c>
      <c r="D52" s="919" t="s">
        <v>185</v>
      </c>
      <c r="E52" s="919" t="s">
        <v>0</v>
      </c>
      <c r="F52" s="919" t="s">
        <v>185</v>
      </c>
      <c r="G52" s="919" t="s">
        <v>0</v>
      </c>
      <c r="H52" s="919" t="s">
        <v>185</v>
      </c>
      <c r="J52" s="341"/>
      <c r="K52" s="341"/>
      <c r="L52" s="341"/>
      <c r="M52" s="341"/>
      <c r="N52" s="341"/>
      <c r="O52" s="341"/>
    </row>
    <row r="53" spans="2:15" ht="18.600000000000001" customHeight="1">
      <c r="B53" s="161" t="s">
        <v>177</v>
      </c>
      <c r="C53" s="920">
        <v>3304.1331532899894</v>
      </c>
      <c r="D53" s="920">
        <v>2082.4402817999894</v>
      </c>
      <c r="E53" s="920">
        <v>2871.8409552199955</v>
      </c>
      <c r="F53" s="920">
        <v>1872.7557151699962</v>
      </c>
      <c r="G53" s="1009">
        <v>2709.3546904099999</v>
      </c>
      <c r="H53" s="1009">
        <v>1824.1946534899989</v>
      </c>
      <c r="J53" s="341"/>
      <c r="K53" s="341"/>
      <c r="L53" s="341"/>
      <c r="M53" s="341"/>
      <c r="N53" s="341"/>
      <c r="O53" s="341"/>
    </row>
    <row r="54" spans="2:15" ht="18.600000000000001" customHeight="1">
      <c r="B54" s="37" t="s">
        <v>178</v>
      </c>
      <c r="C54" s="921">
        <v>4067.4900637300098</v>
      </c>
      <c r="D54" s="921">
        <v>2313.0140021900106</v>
      </c>
      <c r="E54" s="921">
        <v>3328.6513133200037</v>
      </c>
      <c r="F54" s="921">
        <v>2112.8021379400034</v>
      </c>
      <c r="G54" s="1010">
        <v>3156.4845924200008</v>
      </c>
      <c r="H54" s="1010">
        <v>2014.4777839000005</v>
      </c>
      <c r="J54" s="341"/>
      <c r="K54" s="341"/>
      <c r="L54" s="341"/>
      <c r="M54" s="341"/>
      <c r="N54" s="341"/>
      <c r="O54" s="341"/>
    </row>
    <row r="55" spans="2:15" ht="18.600000000000001" customHeight="1">
      <c r="B55" s="208" t="s">
        <v>158</v>
      </c>
      <c r="C55" s="922">
        <v>36.919782980000001</v>
      </c>
      <c r="D55" s="922">
        <v>3.6947160100000085</v>
      </c>
      <c r="E55" s="922">
        <v>32.260731459999995</v>
      </c>
      <c r="F55" s="922">
        <v>0.89814689000000003</v>
      </c>
      <c r="G55" s="1011">
        <v>30.718717169999998</v>
      </c>
      <c r="H55" s="1011">
        <v>0.87156261000000002</v>
      </c>
      <c r="J55" s="341"/>
      <c r="K55" s="341"/>
      <c r="L55" s="341"/>
      <c r="M55" s="341"/>
      <c r="N55" s="341"/>
      <c r="O55" s="341"/>
    </row>
    <row r="56" spans="2:15" ht="18.600000000000001" customHeight="1">
      <c r="B56" s="361" t="s">
        <v>0</v>
      </c>
      <c r="C56" s="923">
        <v>7408.5429999999988</v>
      </c>
      <c r="D56" s="923">
        <v>4399.1489999999994</v>
      </c>
      <c r="E56" s="923">
        <v>6232.7529999999997</v>
      </c>
      <c r="F56" s="923">
        <v>3986.4560000000001</v>
      </c>
      <c r="G56" s="1012">
        <v>5896.5580000000009</v>
      </c>
      <c r="H56" s="1012">
        <v>3839.5439999999999</v>
      </c>
      <c r="J56" s="341"/>
      <c r="K56" s="341"/>
      <c r="L56" s="341"/>
      <c r="M56" s="341"/>
      <c r="N56" s="341"/>
      <c r="O56" s="341"/>
    </row>
    <row r="57" spans="2:15" ht="18.600000000000001" customHeight="1">
      <c r="B57" s="37" t="s">
        <v>146</v>
      </c>
      <c r="C57" s="921">
        <v>2312.0210000000002</v>
      </c>
      <c r="D57" s="921">
        <v>2205.0839999999998</v>
      </c>
      <c r="E57" s="921">
        <v>2122.5595014599999</v>
      </c>
      <c r="F57" s="921">
        <v>2013.3369804000001</v>
      </c>
      <c r="G57" s="1010">
        <v>2064.3895297400009</v>
      </c>
      <c r="H57" s="1010">
        <v>1911.2135659</v>
      </c>
      <c r="J57" s="341"/>
      <c r="K57" s="341"/>
      <c r="L57" s="341"/>
      <c r="M57" s="341"/>
      <c r="N57" s="341"/>
      <c r="O57" s="341"/>
    </row>
    <row r="58" spans="2:15" ht="4.95" customHeight="1">
      <c r="B58" s="134"/>
      <c r="C58" s="134"/>
      <c r="D58" s="134"/>
      <c r="E58" s="134"/>
      <c r="F58" s="134"/>
      <c r="G58" s="134"/>
      <c r="H58" s="134"/>
      <c r="J58" s="341"/>
      <c r="K58" s="341"/>
      <c r="L58" s="341"/>
      <c r="M58" s="341"/>
      <c r="N58" s="341"/>
      <c r="O58" s="341"/>
    </row>
    <row r="59" spans="2:15">
      <c r="B59" s="622" t="s">
        <v>431</v>
      </c>
      <c r="J59" s="341"/>
      <c r="K59" s="341"/>
      <c r="L59" s="341"/>
      <c r="M59" s="341"/>
      <c r="N59" s="341"/>
      <c r="O59" s="341"/>
    </row>
    <row r="60" spans="2:15">
      <c r="B60" s="1119" t="s">
        <v>520</v>
      </c>
      <c r="J60" s="341"/>
      <c r="K60" s="341"/>
      <c r="L60" s="341"/>
      <c r="M60" s="341"/>
      <c r="N60" s="341"/>
      <c r="O60" s="341"/>
    </row>
    <row r="61" spans="2:15">
      <c r="J61" s="341"/>
      <c r="K61" s="341"/>
      <c r="L61" s="341"/>
      <c r="M61" s="341"/>
      <c r="N61" s="341"/>
      <c r="O61" s="341"/>
    </row>
    <row r="62" spans="2:15">
      <c r="G62" s="621"/>
      <c r="H62" s="621"/>
      <c r="I62" s="1132"/>
    </row>
  </sheetData>
  <mergeCells count="16">
    <mergeCell ref="G51:H51"/>
    <mergeCell ref="G37:G38"/>
    <mergeCell ref="G23:G24"/>
    <mergeCell ref="D7:D8"/>
    <mergeCell ref="C51:D51"/>
    <mergeCell ref="E51:F51"/>
    <mergeCell ref="C7:C8"/>
    <mergeCell ref="C23:C24"/>
    <mergeCell ref="D23:D24"/>
    <mergeCell ref="E23:E24"/>
    <mergeCell ref="F23:F24"/>
    <mergeCell ref="C37:C38"/>
    <mergeCell ref="D37:D38"/>
    <mergeCell ref="E37:E38"/>
    <mergeCell ref="F37:F38"/>
    <mergeCell ref="E7:E8"/>
  </mergeCells>
  <phoneticPr fontId="96" type="noConversion"/>
  <pageMargins left="0.70866141732283472" right="0.70866141732283472" top="0.74803149606299213" bottom="0.74803149606299213" header="0.31496062992125984" footer="0.31496062992125984"/>
  <pageSetup paperSize="9" scale="59" orientation="landscape" horizontalDpi="429496729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B7DEE8"/>
  </sheetPr>
  <dimension ref="A1:N36"/>
  <sheetViews>
    <sheetView showGridLines="0" zoomScale="70" zoomScaleNormal="70" workbookViewId="0"/>
  </sheetViews>
  <sheetFormatPr baseColWidth="10" defaultColWidth="10.6640625" defaultRowHeight="13.2"/>
  <cols>
    <col min="1" max="1" customWidth="true" width="2.5546875" collapsed="true"/>
    <col min="2" max="2" customWidth="true" style="10" width="54.33203125" collapsed="true"/>
    <col min="3" max="10" customWidth="true" style="10" width="17.5546875" collapsed="true"/>
    <col min="11" max="16384" style="10" width="10.6640625" collapsed="true"/>
  </cols>
  <sheetData>
    <row r="1" spans="1:14" s="6" customFormat="1" ht="49.5" customHeight="1">
      <c r="C1" s="79"/>
      <c r="D1" s="79"/>
      <c r="E1" s="79"/>
      <c r="F1" s="79"/>
      <c r="G1" s="79" t="s">
        <v>5</v>
      </c>
      <c r="H1" s="79"/>
      <c r="I1" s="79"/>
      <c r="J1" s="79"/>
    </row>
    <row r="2" spans="1:14" s="39" customFormat="1" ht="56.1" customHeight="1">
      <c r="B2" s="263" t="s">
        <v>300</v>
      </c>
      <c r="C2" s="79"/>
      <c r="D2" s="79"/>
      <c r="E2" s="79"/>
      <c r="F2" s="79"/>
      <c r="G2" s="79" t="s">
        <v>5</v>
      </c>
      <c r="H2" s="79"/>
      <c r="I2" s="79"/>
      <c r="J2" s="79"/>
    </row>
    <row r="3" spans="1:14" ht="14.7" customHeight="1">
      <c r="A3" s="1"/>
    </row>
    <row r="4" spans="1:14" ht="3" customHeight="1">
      <c r="B4" s="138"/>
      <c r="C4" s="138"/>
      <c r="D4" s="138"/>
      <c r="E4" s="138"/>
      <c r="F4" s="362"/>
      <c r="G4" s="363"/>
      <c r="H4" s="138"/>
      <c r="I4" s="138"/>
      <c r="J4" s="138"/>
      <c r="K4" s="24"/>
      <c r="L4"/>
      <c r="M4"/>
      <c r="N4"/>
    </row>
    <row r="5" spans="1:14" ht="18" customHeight="1">
      <c r="B5" s="324" t="s">
        <v>512</v>
      </c>
      <c r="C5" s="1195" t="s">
        <v>179</v>
      </c>
      <c r="D5" s="1195"/>
      <c r="E5" s="1195"/>
      <c r="F5" s="1196"/>
      <c r="G5" s="1197" t="s">
        <v>146</v>
      </c>
      <c r="H5" s="1195"/>
      <c r="I5" s="1195"/>
      <c r="J5" s="1195"/>
      <c r="K5" s="24"/>
      <c r="L5"/>
      <c r="M5"/>
      <c r="N5"/>
    </row>
    <row r="6" spans="1:14" ht="18" customHeight="1" thickBot="1">
      <c r="B6" s="119" t="s">
        <v>103</v>
      </c>
      <c r="C6" s="924" t="s">
        <v>11</v>
      </c>
      <c r="D6" s="924" t="s">
        <v>12</v>
      </c>
      <c r="E6" s="925" t="s">
        <v>13</v>
      </c>
      <c r="F6" s="926" t="s">
        <v>4</v>
      </c>
      <c r="G6" s="927" t="s">
        <v>11</v>
      </c>
      <c r="H6" s="924" t="s">
        <v>12</v>
      </c>
      <c r="I6" s="925" t="s">
        <v>13</v>
      </c>
      <c r="J6" s="925" t="s">
        <v>4</v>
      </c>
      <c r="K6" s="24"/>
      <c r="L6"/>
      <c r="M6"/>
      <c r="N6"/>
    </row>
    <row r="7" spans="1:14" ht="18">
      <c r="B7" s="161" t="s">
        <v>180</v>
      </c>
      <c r="C7" s="928">
        <v>344634.79489789688</v>
      </c>
      <c r="D7" s="928">
        <v>23238.717467459999</v>
      </c>
      <c r="E7" s="928">
        <v>8817.1490888599983</v>
      </c>
      <c r="F7" s="928">
        <v>376690.66149894672</v>
      </c>
      <c r="G7" s="929">
        <v>-693.11518070005184</v>
      </c>
      <c r="H7" s="930">
        <v>-842.12157385000012</v>
      </c>
      <c r="I7" s="930">
        <v>-4836.1277672299993</v>
      </c>
      <c r="J7" s="930">
        <v>-6371.3645217800513</v>
      </c>
      <c r="K7" s="24"/>
      <c r="L7"/>
      <c r="M7"/>
      <c r="N7"/>
    </row>
    <row r="8" spans="1:14" ht="18">
      <c r="B8" s="37" t="s">
        <v>161</v>
      </c>
      <c r="C8" s="931">
        <v>32543.787534979972</v>
      </c>
      <c r="D8" s="931">
        <v>1986.5121651599984</v>
      </c>
      <c r="E8" s="931">
        <v>529.80810073000066</v>
      </c>
      <c r="F8" s="932">
        <v>35060.10780086997</v>
      </c>
      <c r="G8" s="933">
        <v>-30.453869959948406</v>
      </c>
      <c r="H8" s="934">
        <v>-43.429192260000036</v>
      </c>
      <c r="I8" s="934">
        <v>-249.58877522999956</v>
      </c>
      <c r="J8" s="934">
        <v>-323.471837449948</v>
      </c>
      <c r="K8" s="24"/>
      <c r="L8"/>
      <c r="M8"/>
      <c r="N8"/>
    </row>
    <row r="9" spans="1:14" ht="18">
      <c r="B9" s="125" t="s">
        <v>181</v>
      </c>
      <c r="C9" s="935">
        <v>377178.58247760672</v>
      </c>
      <c r="D9" s="935">
        <v>25225.229632619998</v>
      </c>
      <c r="E9" s="935">
        <v>9346.957189589999</v>
      </c>
      <c r="F9" s="936">
        <v>411750.76929981669</v>
      </c>
      <c r="G9" s="937">
        <v>-723.56905066000024</v>
      </c>
      <c r="H9" s="938">
        <v>-885.55076611000015</v>
      </c>
      <c r="I9" s="938">
        <v>-5085.7165424599989</v>
      </c>
      <c r="J9" s="938">
        <v>-6694.8363592299993</v>
      </c>
      <c r="K9" s="25"/>
      <c r="L9"/>
      <c r="M9"/>
      <c r="N9"/>
    </row>
    <row r="10" spans="1:14" ht="14.7" customHeight="1">
      <c r="A10" s="1"/>
      <c r="C10" s="731"/>
      <c r="D10" s="731"/>
      <c r="E10" s="731"/>
      <c r="F10" s="731"/>
      <c r="G10" s="731"/>
      <c r="H10" s="731"/>
      <c r="I10" s="731"/>
      <c r="J10" s="731"/>
    </row>
    <row r="11" spans="1:14" ht="3" customHeight="1">
      <c r="B11" s="75"/>
      <c r="C11" s="75"/>
      <c r="D11" s="75"/>
      <c r="E11" s="75"/>
      <c r="F11" s="939"/>
      <c r="G11" s="940"/>
      <c r="H11" s="75"/>
      <c r="I11" s="75"/>
      <c r="J11" s="75"/>
      <c r="K11" s="24"/>
      <c r="L11"/>
      <c r="M11"/>
      <c r="N11"/>
    </row>
    <row r="12" spans="1:14" ht="18" customHeight="1">
      <c r="B12" s="1079" t="s">
        <v>477</v>
      </c>
      <c r="C12" s="1195" t="s">
        <v>179</v>
      </c>
      <c r="D12" s="1195"/>
      <c r="E12" s="1195"/>
      <c r="F12" s="1196"/>
      <c r="G12" s="1197" t="s">
        <v>146</v>
      </c>
      <c r="H12" s="1195"/>
      <c r="I12" s="1195"/>
      <c r="J12" s="1195"/>
      <c r="K12" s="24"/>
      <c r="L12"/>
      <c r="M12"/>
      <c r="N12"/>
    </row>
    <row r="13" spans="1:14" ht="18" customHeight="1" thickBot="1">
      <c r="B13" s="119" t="s">
        <v>103</v>
      </c>
      <c r="C13" s="924" t="s">
        <v>11</v>
      </c>
      <c r="D13" s="924" t="s">
        <v>12</v>
      </c>
      <c r="E13" s="925" t="s">
        <v>13</v>
      </c>
      <c r="F13" s="926" t="s">
        <v>4</v>
      </c>
      <c r="G13" s="927" t="s">
        <v>11</v>
      </c>
      <c r="H13" s="924" t="s">
        <v>12</v>
      </c>
      <c r="I13" s="925" t="s">
        <v>13</v>
      </c>
      <c r="J13" s="925" t="s">
        <v>4</v>
      </c>
      <c r="K13" s="24"/>
      <c r="L13"/>
      <c r="M13"/>
      <c r="N13"/>
    </row>
    <row r="14" spans="1:14" ht="18">
      <c r="B14" s="161" t="s">
        <v>180</v>
      </c>
      <c r="C14" s="928">
        <v>345646.40434398106</v>
      </c>
      <c r="D14" s="928">
        <v>22922.774650269999</v>
      </c>
      <c r="E14" s="928">
        <v>9079.8824811299983</v>
      </c>
      <c r="F14" s="941">
        <v>377649.06152011099</v>
      </c>
      <c r="G14" s="929">
        <v>-696.76747673003524</v>
      </c>
      <c r="H14" s="930">
        <v>-943.64779110999984</v>
      </c>
      <c r="I14" s="930">
        <v>-4892.4038246700002</v>
      </c>
      <c r="J14" s="930">
        <v>-6532.8190925100353</v>
      </c>
      <c r="K14" s="24"/>
      <c r="L14"/>
      <c r="M14"/>
      <c r="N14"/>
    </row>
    <row r="15" spans="1:14" ht="18">
      <c r="B15" s="37" t="s">
        <v>161</v>
      </c>
      <c r="C15" s="931">
        <v>31370.370837070015</v>
      </c>
      <c r="D15" s="931">
        <v>2096.1882073699999</v>
      </c>
      <c r="E15" s="931">
        <v>506.71338719999949</v>
      </c>
      <c r="F15" s="932">
        <v>33973.272431640013</v>
      </c>
      <c r="G15" s="933">
        <v>-32.17628727996464</v>
      </c>
      <c r="H15" s="934">
        <v>-25.084977809999941</v>
      </c>
      <c r="I15" s="934">
        <v>-154.28431631000058</v>
      </c>
      <c r="J15" s="934">
        <v>-211.54558139996516</v>
      </c>
      <c r="K15" s="24"/>
      <c r="L15"/>
      <c r="M15"/>
      <c r="N15"/>
    </row>
    <row r="16" spans="1:14" ht="18">
      <c r="B16" s="189" t="s">
        <v>181</v>
      </c>
      <c r="C16" s="942">
        <v>377016.77522578102</v>
      </c>
      <c r="D16" s="942">
        <v>25018.962857639999</v>
      </c>
      <c r="E16" s="942">
        <v>9586.5958683299978</v>
      </c>
      <c r="F16" s="943">
        <v>411622.333951751</v>
      </c>
      <c r="G16" s="944">
        <v>-728.94376400999988</v>
      </c>
      <c r="H16" s="945">
        <v>-968.73276891999978</v>
      </c>
      <c r="I16" s="945">
        <v>-5046.6881409800008</v>
      </c>
      <c r="J16" s="945">
        <v>-6744.3646739100004</v>
      </c>
      <c r="K16" s="25"/>
      <c r="L16"/>
      <c r="M16"/>
      <c r="N16"/>
    </row>
    <row r="17" spans="1:14" s="339" customFormat="1" ht="14.4">
      <c r="A17"/>
      <c r="B17" s="792"/>
      <c r="C17" s="792"/>
      <c r="D17" s="792"/>
      <c r="E17" s="792"/>
      <c r="F17" s="792"/>
      <c r="G17" s="792"/>
      <c r="H17" s="792"/>
      <c r="I17" s="792"/>
      <c r="J17" s="792"/>
    </row>
    <row r="18" spans="1:14" ht="3" customHeight="1">
      <c r="B18" s="75"/>
      <c r="C18" s="75"/>
      <c r="D18" s="75"/>
      <c r="E18" s="75"/>
      <c r="F18" s="939"/>
      <c r="G18" s="940"/>
      <c r="H18" s="75"/>
      <c r="I18" s="75"/>
      <c r="J18" s="75"/>
      <c r="K18" s="24"/>
      <c r="L18"/>
      <c r="M18"/>
      <c r="N18"/>
    </row>
    <row r="19" spans="1:14" ht="18" customHeight="1">
      <c r="B19" s="324" t="s">
        <v>423</v>
      </c>
      <c r="C19" s="1195" t="s">
        <v>179</v>
      </c>
      <c r="D19" s="1195"/>
      <c r="E19" s="1195"/>
      <c r="F19" s="1196"/>
      <c r="G19" s="1197" t="s">
        <v>146</v>
      </c>
      <c r="H19" s="1195"/>
      <c r="I19" s="1195"/>
      <c r="J19" s="1195"/>
      <c r="K19" s="24"/>
      <c r="L19"/>
      <c r="M19"/>
      <c r="N19"/>
    </row>
    <row r="20" spans="1:14" ht="18" customHeight="1" thickBot="1">
      <c r="B20" s="119" t="s">
        <v>103</v>
      </c>
      <c r="C20" s="924" t="s">
        <v>11</v>
      </c>
      <c r="D20" s="924" t="s">
        <v>12</v>
      </c>
      <c r="E20" s="925" t="s">
        <v>13</v>
      </c>
      <c r="F20" s="926" t="s">
        <v>4</v>
      </c>
      <c r="G20" s="927" t="s">
        <v>11</v>
      </c>
      <c r="H20" s="924" t="s">
        <v>12</v>
      </c>
      <c r="I20" s="925" t="s">
        <v>13</v>
      </c>
      <c r="J20" s="925" t="s">
        <v>4</v>
      </c>
      <c r="K20" s="24"/>
      <c r="L20"/>
      <c r="M20"/>
      <c r="N20"/>
    </row>
    <row r="21" spans="1:14" ht="18">
      <c r="B21" s="161" t="s">
        <v>180</v>
      </c>
      <c r="C21" s="928">
        <v>328149.86236813414</v>
      </c>
      <c r="D21" s="928">
        <v>23361.559649330004</v>
      </c>
      <c r="E21" s="928">
        <v>9702.6322026300004</v>
      </c>
      <c r="F21" s="941">
        <v>361214.05426482402</v>
      </c>
      <c r="G21" s="929">
        <v>-695.64892453000004</v>
      </c>
      <c r="H21" s="930">
        <v>-939.34859657999993</v>
      </c>
      <c r="I21" s="930">
        <v>-5056.92752475</v>
      </c>
      <c r="J21" s="930">
        <v>-6691.92504586</v>
      </c>
      <c r="K21" s="24"/>
      <c r="L21"/>
      <c r="M21"/>
      <c r="N21"/>
    </row>
    <row r="22" spans="1:14" ht="18">
      <c r="B22" s="37" t="s">
        <v>161</v>
      </c>
      <c r="C22" s="931">
        <v>28893.25017319998</v>
      </c>
      <c r="D22" s="931">
        <v>2097.7095026099996</v>
      </c>
      <c r="E22" s="931">
        <v>532.86415372000192</v>
      </c>
      <c r="F22" s="932">
        <v>31523.823829529982</v>
      </c>
      <c r="G22" s="933">
        <v>-21.125276489999351</v>
      </c>
      <c r="H22" s="934">
        <v>-41.770459179999989</v>
      </c>
      <c r="I22" s="934">
        <v>-261.30767331000061</v>
      </c>
      <c r="J22" s="934">
        <v>-324.20340897999995</v>
      </c>
      <c r="K22" s="24"/>
      <c r="L22"/>
      <c r="M22"/>
      <c r="N22"/>
    </row>
    <row r="23" spans="1:14" ht="18">
      <c r="B23" s="189" t="s">
        <v>181</v>
      </c>
      <c r="C23" s="942">
        <v>357043.11258606397</v>
      </c>
      <c r="D23" s="942">
        <v>25459.269151940003</v>
      </c>
      <c r="E23" s="942">
        <v>10235.496356350002</v>
      </c>
      <c r="F23" s="943">
        <v>392737.878094354</v>
      </c>
      <c r="G23" s="944">
        <v>-716.7742010199994</v>
      </c>
      <c r="H23" s="945">
        <v>-981.11905575999992</v>
      </c>
      <c r="I23" s="945">
        <v>-5318.2351980600006</v>
      </c>
      <c r="J23" s="945">
        <v>-7016.1284548399999</v>
      </c>
      <c r="K23" s="25"/>
      <c r="L23"/>
      <c r="M23"/>
      <c r="N23"/>
    </row>
    <row r="24" spans="1:14">
      <c r="B24"/>
      <c r="C24"/>
      <c r="D24"/>
      <c r="E24"/>
      <c r="F24"/>
      <c r="G24"/>
      <c r="H24"/>
      <c r="I24"/>
      <c r="J24"/>
      <c r="K24"/>
      <c r="L24"/>
      <c r="M24"/>
      <c r="N24"/>
    </row>
    <row r="25" spans="1:14">
      <c r="B25"/>
      <c r="D25"/>
      <c r="E25"/>
      <c r="F25"/>
      <c r="G25"/>
      <c r="H25"/>
      <c r="I25"/>
      <c r="J25"/>
      <c r="K25"/>
      <c r="L25"/>
      <c r="M25"/>
      <c r="N25"/>
    </row>
    <row r="26" spans="1:14">
      <c r="B26"/>
      <c r="C26"/>
      <c r="D26"/>
      <c r="E26"/>
      <c r="F26"/>
      <c r="G26"/>
      <c r="H26"/>
      <c r="I26"/>
      <c r="J26"/>
      <c r="K26"/>
      <c r="L26"/>
      <c r="M26"/>
      <c r="N26"/>
    </row>
    <row r="27" spans="1:14">
      <c r="B27"/>
      <c r="C27"/>
      <c r="D27"/>
      <c r="E27"/>
      <c r="F27"/>
      <c r="G27"/>
      <c r="H27"/>
      <c r="I27"/>
      <c r="J27"/>
      <c r="K27"/>
      <c r="L27"/>
      <c r="M27"/>
      <c r="N27"/>
    </row>
    <row r="28" spans="1:14">
      <c r="B28"/>
      <c r="C28"/>
      <c r="D28"/>
      <c r="E28"/>
      <c r="F28"/>
      <c r="G28"/>
      <c r="H28"/>
      <c r="I28"/>
      <c r="J28"/>
      <c r="K28"/>
      <c r="L28"/>
      <c r="M28"/>
      <c r="N28"/>
    </row>
    <row r="29" spans="1:14">
      <c r="B29"/>
      <c r="C29"/>
      <c r="D29"/>
      <c r="E29"/>
      <c r="F29"/>
      <c r="G29"/>
      <c r="H29"/>
      <c r="I29"/>
      <c r="J29"/>
      <c r="K29"/>
      <c r="L29"/>
      <c r="M29"/>
      <c r="N29"/>
    </row>
    <row r="30" spans="1:14">
      <c r="B30"/>
      <c r="C30"/>
      <c r="D30"/>
      <c r="E30"/>
      <c r="F30"/>
      <c r="G30"/>
      <c r="H30"/>
      <c r="I30"/>
      <c r="J30"/>
      <c r="K30"/>
      <c r="L30"/>
      <c r="M30"/>
      <c r="N30"/>
    </row>
    <row r="31" spans="1:14">
      <c r="B31"/>
      <c r="C31"/>
      <c r="D31"/>
      <c r="E31"/>
      <c r="F31"/>
      <c r="G31"/>
      <c r="H31"/>
      <c r="I31"/>
      <c r="J31"/>
      <c r="K31"/>
      <c r="L31"/>
      <c r="M31"/>
      <c r="N31"/>
    </row>
    <row r="32" spans="1:14">
      <c r="B32"/>
      <c r="C32"/>
      <c r="D32"/>
      <c r="E32"/>
      <c r="F32"/>
      <c r="G32"/>
      <c r="H32"/>
      <c r="I32"/>
      <c r="J32"/>
      <c r="K32"/>
      <c r="L32"/>
      <c r="M32"/>
      <c r="N32"/>
    </row>
    <row r="33" spans="2:14">
      <c r="B33"/>
      <c r="C33"/>
      <c r="D33"/>
      <c r="E33"/>
      <c r="F33"/>
      <c r="G33"/>
      <c r="H33"/>
      <c r="I33"/>
      <c r="J33"/>
      <c r="K33"/>
      <c r="L33"/>
      <c r="M33"/>
      <c r="N33"/>
    </row>
    <row r="34" spans="2:14">
      <c r="B34"/>
      <c r="C34"/>
      <c r="D34"/>
      <c r="E34"/>
      <c r="F34"/>
      <c r="G34"/>
      <c r="H34"/>
      <c r="I34"/>
      <c r="J34"/>
      <c r="K34"/>
      <c r="L34"/>
      <c r="M34"/>
      <c r="N34"/>
    </row>
    <row r="35" spans="2:14">
      <c r="B35"/>
      <c r="C35"/>
      <c r="D35"/>
      <c r="E35"/>
      <c r="F35"/>
      <c r="G35"/>
      <c r="H35"/>
      <c r="I35"/>
      <c r="J35"/>
      <c r="K35"/>
      <c r="L35"/>
      <c r="M35"/>
      <c r="N35"/>
    </row>
    <row r="36" spans="2:14">
      <c r="B36"/>
      <c r="C36"/>
      <c r="D36"/>
      <c r="E36"/>
      <c r="F36"/>
      <c r="G36"/>
      <c r="H36"/>
      <c r="I36"/>
      <c r="J36"/>
      <c r="K36"/>
      <c r="L36"/>
      <c r="M36"/>
      <c r="N36"/>
    </row>
  </sheetData>
  <mergeCells count="6">
    <mergeCell ref="C5:F5"/>
    <mergeCell ref="G5:J5"/>
    <mergeCell ref="C12:F12"/>
    <mergeCell ref="G12:J12"/>
    <mergeCell ref="C19:F19"/>
    <mergeCell ref="G19:J19"/>
  </mergeCells>
  <phoneticPr fontId="96" type="noConversion"/>
  <pageMargins left="0.7" right="0.7" top="0.75" bottom="0.75" header="0.3" footer="0.3"/>
  <pageSetup paperSize="9" scale="7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C47F-29E1-4025-B3DD-44F3E2B59B2E}">
  <sheetPr codeName="Hoja25">
    <tabColor rgb="FFB7DEE8"/>
    <pageSetUpPr fitToPage="1"/>
  </sheetPr>
  <dimension ref="A1:IH25"/>
  <sheetViews>
    <sheetView showGridLines="0" zoomScale="60" zoomScaleNormal="60" workbookViewId="0"/>
  </sheetViews>
  <sheetFormatPr baseColWidth="10" defaultColWidth="11.44140625" defaultRowHeight="13.2"/>
  <cols>
    <col min="1" max="1" customWidth="true" width="2.5546875" collapsed="true"/>
    <col min="2" max="2" customWidth="true" width="44.33203125" collapsed="true"/>
    <col min="3" max="7" customWidth="true" width="17.5546875" collapsed="true"/>
    <col min="8" max="8" customWidth="true" width="12.6640625" collapsed="true"/>
  </cols>
  <sheetData>
    <row r="1" spans="1:242" s="6" customFormat="1" ht="49.5" customHeight="1">
      <c r="C1" s="79"/>
      <c r="D1" s="79"/>
      <c r="E1" s="79"/>
      <c r="F1" s="79"/>
      <c r="G1" s="79" t="s">
        <v>5</v>
      </c>
      <c r="H1" s="39"/>
    </row>
    <row r="2" spans="1:242" s="39" customFormat="1" ht="56.1" customHeight="1">
      <c r="B2" s="263" t="s">
        <v>301</v>
      </c>
    </row>
    <row r="3" spans="1:242" s="5" customFormat="1" ht="18.45" customHeight="1">
      <c r="A3" s="1"/>
      <c r="C3" s="1198" t="s">
        <v>512</v>
      </c>
      <c r="D3" s="1198"/>
      <c r="E3" s="1198"/>
      <c r="F3" s="1198"/>
      <c r="G3" s="1198"/>
    </row>
    <row r="4" spans="1:242" s="5" customFormat="1" ht="3" customHeight="1">
      <c r="A4"/>
      <c r="B4" s="134"/>
      <c r="C4" s="727"/>
      <c r="D4" s="727"/>
      <c r="E4" s="727"/>
      <c r="F4" s="727"/>
      <c r="G4" s="727"/>
      <c r="H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4"/>
      <c r="ED4" s="364"/>
      <c r="EE4" s="364"/>
      <c r="EF4" s="364"/>
      <c r="EG4" s="364"/>
      <c r="EH4" s="364"/>
      <c r="EI4" s="364"/>
      <c r="EJ4" s="364"/>
      <c r="EK4" s="364"/>
      <c r="EL4" s="364"/>
      <c r="EM4" s="364"/>
      <c r="EN4" s="364"/>
      <c r="EO4" s="364"/>
      <c r="EP4" s="364"/>
      <c r="EQ4" s="364"/>
      <c r="ER4" s="364"/>
      <c r="ES4" s="364"/>
      <c r="ET4" s="364"/>
      <c r="EU4" s="364"/>
      <c r="EV4" s="364"/>
      <c r="EW4" s="364"/>
      <c r="EX4" s="364"/>
      <c r="EY4" s="364"/>
      <c r="EZ4" s="364"/>
      <c r="FA4" s="364"/>
      <c r="FB4" s="364"/>
      <c r="FC4" s="364"/>
      <c r="FD4" s="364"/>
      <c r="FE4" s="364"/>
      <c r="FF4" s="364"/>
      <c r="FG4" s="364"/>
      <c r="FH4" s="364"/>
      <c r="FI4" s="364"/>
      <c r="FJ4" s="364"/>
      <c r="FK4" s="364"/>
      <c r="FL4" s="364"/>
      <c r="FM4" s="364"/>
      <c r="FN4" s="364"/>
      <c r="FO4" s="364"/>
      <c r="FP4" s="364"/>
      <c r="FQ4" s="364"/>
      <c r="FR4" s="364"/>
      <c r="FS4" s="364"/>
      <c r="FT4" s="364"/>
      <c r="FU4" s="364"/>
      <c r="FV4" s="364"/>
      <c r="FW4" s="364"/>
      <c r="FX4" s="364"/>
      <c r="FY4" s="364"/>
      <c r="FZ4" s="364"/>
      <c r="GA4" s="364"/>
      <c r="GB4" s="364"/>
      <c r="GC4" s="364"/>
      <c r="GD4" s="364"/>
      <c r="GE4" s="364"/>
      <c r="GF4" s="364"/>
      <c r="GG4" s="364"/>
      <c r="GH4" s="364"/>
      <c r="GI4" s="364"/>
      <c r="GJ4" s="364"/>
      <c r="GK4" s="364"/>
      <c r="GL4" s="364"/>
      <c r="GM4" s="364"/>
      <c r="GN4" s="364"/>
      <c r="GO4" s="364"/>
      <c r="GP4" s="364"/>
      <c r="GQ4" s="364"/>
      <c r="GR4" s="364"/>
      <c r="GS4" s="364"/>
      <c r="GT4" s="364"/>
      <c r="GU4" s="364"/>
      <c r="GV4" s="364"/>
      <c r="GW4" s="364"/>
      <c r="GX4" s="364"/>
      <c r="GY4" s="364"/>
      <c r="GZ4" s="364"/>
      <c r="HA4" s="364"/>
      <c r="HB4" s="364"/>
      <c r="HC4" s="364"/>
      <c r="HD4" s="364"/>
      <c r="HE4" s="364"/>
      <c r="HF4" s="364"/>
      <c r="HG4" s="364"/>
      <c r="HH4" s="364"/>
      <c r="HI4" s="364"/>
      <c r="HJ4" s="364"/>
      <c r="HK4" s="364"/>
      <c r="HL4" s="364"/>
      <c r="HM4" s="364"/>
      <c r="HN4" s="364"/>
      <c r="HO4" s="364"/>
      <c r="HP4" s="364"/>
      <c r="HQ4" s="364"/>
      <c r="HR4" s="364"/>
      <c r="HS4" s="364"/>
      <c r="HT4" s="364"/>
      <c r="HU4" s="364"/>
      <c r="HV4" s="364"/>
      <c r="HW4" s="364"/>
      <c r="HX4" s="364"/>
      <c r="HY4" s="364"/>
      <c r="HZ4" s="364"/>
      <c r="IA4" s="364"/>
      <c r="IB4" s="364"/>
      <c r="IC4" s="364"/>
      <c r="ID4" s="364"/>
      <c r="IE4" s="364"/>
      <c r="IF4" s="364"/>
      <c r="IG4" s="364"/>
      <c r="IH4" s="364"/>
    </row>
    <row r="5" spans="1:242" s="5" customFormat="1" ht="18" customHeight="1">
      <c r="A5"/>
      <c r="B5" s="49"/>
      <c r="C5" s="1199" t="s">
        <v>17</v>
      </c>
      <c r="D5" s="1199" t="s">
        <v>18</v>
      </c>
      <c r="E5" s="1199" t="s">
        <v>19</v>
      </c>
      <c r="F5" s="1199" t="s">
        <v>20</v>
      </c>
      <c r="G5" s="1199" t="s">
        <v>4</v>
      </c>
      <c r="H5"/>
    </row>
    <row r="6" spans="1:242" s="5" customFormat="1" ht="18" customHeight="1" thickBot="1">
      <c r="A6"/>
      <c r="B6" s="119" t="s">
        <v>103</v>
      </c>
      <c r="C6" s="1200"/>
      <c r="D6" s="1200"/>
      <c r="E6" s="1200"/>
      <c r="F6" s="1200"/>
      <c r="G6" s="1200"/>
      <c r="H6"/>
    </row>
    <row r="7" spans="1:242" s="5" customFormat="1" ht="18.600000000000001" customHeight="1">
      <c r="A7"/>
      <c r="B7" s="165" t="s">
        <v>183</v>
      </c>
      <c r="C7" s="1072">
        <v>42201</v>
      </c>
      <c r="D7" s="1072">
        <v>42013</v>
      </c>
      <c r="E7" s="1072">
        <v>39168</v>
      </c>
      <c r="F7" s="1072">
        <v>14769</v>
      </c>
      <c r="G7" s="1072">
        <v>138150</v>
      </c>
      <c r="H7"/>
    </row>
    <row r="8" spans="1:242" s="5" customFormat="1" ht="18.600000000000001" customHeight="1">
      <c r="A8"/>
      <c r="B8" s="169" t="s">
        <v>184</v>
      </c>
      <c r="C8" s="1073">
        <v>565</v>
      </c>
      <c r="D8" s="1073">
        <v>650</v>
      </c>
      <c r="E8" s="1073">
        <v>601</v>
      </c>
      <c r="F8" s="1073">
        <v>1084</v>
      </c>
      <c r="G8" s="1073">
        <v>2899</v>
      </c>
      <c r="H8"/>
    </row>
    <row r="9" spans="1:242" s="5" customFormat="1" ht="18">
      <c r="A9"/>
      <c r="B9" s="72"/>
      <c r="C9" s="730"/>
      <c r="D9" s="730"/>
      <c r="E9" s="730"/>
      <c r="F9" s="730"/>
      <c r="G9" s="730"/>
      <c r="H9"/>
    </row>
    <row r="10" spans="1:242" s="5" customFormat="1" ht="18">
      <c r="A10"/>
      <c r="B10" s="76"/>
      <c r="C10" s="1198" t="s">
        <v>477</v>
      </c>
      <c r="D10" s="1198"/>
      <c r="E10" s="1198"/>
      <c r="F10" s="1198"/>
      <c r="G10" s="1198"/>
    </row>
    <row r="11" spans="1:242" s="5" customFormat="1" ht="3" customHeight="1">
      <c r="A11"/>
      <c r="B11" s="77"/>
      <c r="C11" s="732"/>
      <c r="D11" s="732"/>
      <c r="E11" s="732"/>
      <c r="F11" s="732"/>
      <c r="G11" s="732"/>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64"/>
      <c r="DN11" s="364"/>
      <c r="DO11" s="364"/>
      <c r="DP11" s="364"/>
      <c r="DQ11" s="364"/>
      <c r="DR11" s="364"/>
      <c r="DS11" s="364"/>
      <c r="DT11" s="364"/>
      <c r="DU11" s="364"/>
      <c r="DV11" s="364"/>
      <c r="DW11" s="364"/>
      <c r="DX11" s="364"/>
      <c r="DY11" s="364"/>
      <c r="DZ11" s="364"/>
      <c r="EA11" s="364"/>
      <c r="EB11" s="364"/>
      <c r="EC11" s="364"/>
      <c r="ED11" s="364"/>
      <c r="EE11" s="364"/>
      <c r="EF11" s="364"/>
      <c r="EG11" s="364"/>
      <c r="EH11" s="364"/>
      <c r="EI11" s="364"/>
      <c r="EJ11" s="364"/>
      <c r="EK11" s="364"/>
      <c r="EL11" s="364"/>
      <c r="EM11" s="364"/>
      <c r="EN11" s="364"/>
      <c r="EO11" s="364"/>
      <c r="EP11" s="364"/>
      <c r="EQ11" s="364"/>
      <c r="ER11" s="364"/>
      <c r="ES11" s="364"/>
      <c r="ET11" s="364"/>
      <c r="EU11" s="364"/>
      <c r="EV11" s="364"/>
      <c r="EW11" s="364"/>
      <c r="EX11" s="364"/>
      <c r="EY11" s="364"/>
      <c r="EZ11" s="364"/>
      <c r="FA11" s="364"/>
      <c r="FB11" s="364"/>
      <c r="FC11" s="364"/>
      <c r="FD11" s="364"/>
      <c r="FE11" s="364"/>
      <c r="FF11" s="364"/>
      <c r="FG11" s="364"/>
      <c r="FH11" s="364"/>
      <c r="FI11" s="364"/>
      <c r="FJ11" s="364"/>
      <c r="FK11" s="364"/>
      <c r="FL11" s="364"/>
      <c r="FM11" s="364"/>
      <c r="FN11" s="364"/>
      <c r="FO11" s="364"/>
      <c r="FP11" s="364"/>
      <c r="FQ11" s="364"/>
      <c r="FR11" s="364"/>
      <c r="FS11" s="364"/>
      <c r="FT11" s="364"/>
      <c r="FU11" s="364"/>
      <c r="FV11" s="364"/>
      <c r="FW11" s="364"/>
      <c r="FX11" s="364"/>
      <c r="FY11" s="364"/>
      <c r="FZ11" s="364"/>
      <c r="GA11" s="364"/>
      <c r="GB11" s="364"/>
      <c r="GC11" s="364"/>
      <c r="GD11" s="364"/>
      <c r="GE11" s="364"/>
      <c r="GF11" s="364"/>
      <c r="GG11" s="364"/>
      <c r="GH11" s="364"/>
      <c r="GI11" s="364"/>
      <c r="GJ11" s="364"/>
      <c r="GK11" s="364"/>
      <c r="GL11" s="364"/>
      <c r="GM11" s="364"/>
      <c r="GN11" s="364"/>
      <c r="GO11" s="364"/>
      <c r="GP11" s="364"/>
      <c r="GQ11" s="364"/>
      <c r="GR11" s="364"/>
      <c r="GS11" s="364"/>
      <c r="GT11" s="364"/>
      <c r="GU11" s="364"/>
      <c r="GV11" s="364"/>
      <c r="GW11" s="364"/>
      <c r="GX11" s="364"/>
      <c r="GY11" s="364"/>
      <c r="GZ11" s="364"/>
      <c r="HA11" s="364"/>
      <c r="HB11" s="364"/>
      <c r="HC11" s="364"/>
      <c r="HD11" s="364"/>
      <c r="HE11" s="364"/>
      <c r="HF11" s="364"/>
      <c r="HG11" s="364"/>
      <c r="HH11" s="364"/>
      <c r="HI11" s="364"/>
      <c r="HJ11" s="364"/>
      <c r="HK11" s="364"/>
      <c r="HL11" s="364"/>
      <c r="HM11" s="364"/>
      <c r="HN11" s="364"/>
      <c r="HO11" s="364"/>
      <c r="HP11" s="364"/>
      <c r="HQ11" s="364"/>
      <c r="HR11" s="364"/>
      <c r="HS11" s="364"/>
      <c r="HT11" s="364"/>
      <c r="HU11" s="364"/>
      <c r="HV11" s="364"/>
      <c r="HW11" s="364"/>
      <c r="HX11" s="364"/>
      <c r="HY11" s="364"/>
      <c r="HZ11" s="364"/>
      <c r="IA11" s="364"/>
      <c r="IB11" s="364"/>
      <c r="IC11" s="364"/>
      <c r="ID11" s="364"/>
      <c r="IE11" s="364"/>
      <c r="IF11" s="364"/>
      <c r="IG11" s="364"/>
      <c r="IH11" s="364"/>
    </row>
    <row r="12" spans="1:242" s="5" customFormat="1" ht="18" customHeight="1">
      <c r="A12"/>
      <c r="B12" s="49"/>
      <c r="C12" s="1199" t="s">
        <v>17</v>
      </c>
      <c r="D12" s="1199" t="s">
        <v>18</v>
      </c>
      <c r="E12" s="1199" t="s">
        <v>19</v>
      </c>
      <c r="F12" s="1199" t="s">
        <v>20</v>
      </c>
      <c r="G12" s="1199" t="s">
        <v>4</v>
      </c>
      <c r="H12"/>
    </row>
    <row r="13" spans="1:242" s="5" customFormat="1" ht="18" customHeight="1" thickBot="1">
      <c r="A13"/>
      <c r="B13" s="119" t="s">
        <v>103</v>
      </c>
      <c r="C13" s="1200"/>
      <c r="D13" s="1200"/>
      <c r="E13" s="1200"/>
      <c r="F13" s="1200"/>
      <c r="G13" s="1200"/>
      <c r="H13"/>
    </row>
    <row r="14" spans="1:242" s="5" customFormat="1" ht="18.600000000000001" customHeight="1">
      <c r="A14"/>
      <c r="B14" s="165" t="s">
        <v>183</v>
      </c>
      <c r="C14" s="946">
        <v>41695</v>
      </c>
      <c r="D14" s="946">
        <v>41580</v>
      </c>
      <c r="E14" s="946">
        <v>38496</v>
      </c>
      <c r="F14" s="946">
        <v>14508</v>
      </c>
      <c r="G14" s="946">
        <v>136279</v>
      </c>
      <c r="H14"/>
    </row>
    <row r="15" spans="1:242" s="5" customFormat="1" ht="18.600000000000001" customHeight="1">
      <c r="A15"/>
      <c r="B15" s="169" t="s">
        <v>184</v>
      </c>
      <c r="C15" s="947">
        <v>545</v>
      </c>
      <c r="D15" s="947">
        <v>644</v>
      </c>
      <c r="E15" s="947">
        <v>611</v>
      </c>
      <c r="F15" s="947">
        <v>1187</v>
      </c>
      <c r="G15" s="947">
        <v>2987</v>
      </c>
      <c r="H15"/>
    </row>
    <row r="16" spans="1:242" s="5" customFormat="1" ht="18">
      <c r="A16"/>
      <c r="B16" s="72"/>
      <c r="C16" s="730"/>
      <c r="D16" s="730"/>
      <c r="E16" s="730"/>
      <c r="F16" s="730"/>
      <c r="G16" s="730"/>
      <c r="H16"/>
    </row>
    <row r="17" spans="1:242" s="5" customFormat="1" ht="18">
      <c r="A17"/>
      <c r="B17" s="76"/>
      <c r="C17" s="1198" t="s">
        <v>423</v>
      </c>
      <c r="D17" s="1198"/>
      <c r="E17" s="1198"/>
      <c r="F17" s="1198"/>
      <c r="G17" s="1198"/>
    </row>
    <row r="18" spans="1:242" s="5" customFormat="1" ht="3" customHeight="1">
      <c r="A18"/>
      <c r="B18" s="77"/>
      <c r="C18" s="732"/>
      <c r="D18" s="732"/>
      <c r="E18" s="732"/>
      <c r="F18" s="732"/>
      <c r="G18" s="732"/>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4"/>
      <c r="BP18" s="364"/>
      <c r="BQ18" s="364"/>
      <c r="BR18" s="364"/>
      <c r="BS18" s="364"/>
      <c r="BT18" s="364"/>
      <c r="BU18" s="364"/>
      <c r="BV18" s="364"/>
      <c r="BW18" s="364"/>
      <c r="BX18" s="364"/>
      <c r="BY18" s="364"/>
      <c r="BZ18" s="364"/>
      <c r="CA18" s="364"/>
      <c r="CB18" s="364"/>
      <c r="CC18" s="364"/>
      <c r="CD18" s="364"/>
      <c r="CE18" s="364"/>
      <c r="CF18" s="364"/>
      <c r="CG18" s="364"/>
      <c r="CH18" s="364"/>
      <c r="CI18" s="364"/>
      <c r="CJ18" s="364"/>
      <c r="CK18" s="364"/>
      <c r="CL18" s="364"/>
      <c r="CM18" s="364"/>
      <c r="CN18" s="364"/>
      <c r="CO18" s="364"/>
      <c r="CP18" s="364"/>
      <c r="CQ18" s="364"/>
      <c r="CR18" s="364"/>
      <c r="CS18" s="364"/>
      <c r="CT18" s="364"/>
      <c r="CU18" s="364"/>
      <c r="CV18" s="364"/>
      <c r="CW18" s="364"/>
      <c r="CX18" s="364"/>
      <c r="CY18" s="364"/>
      <c r="CZ18" s="364"/>
      <c r="DA18" s="364"/>
      <c r="DB18" s="364"/>
      <c r="DC18" s="364"/>
      <c r="DD18" s="364"/>
      <c r="DE18" s="364"/>
      <c r="DF18" s="364"/>
      <c r="DG18" s="364"/>
      <c r="DH18" s="364"/>
      <c r="DI18" s="364"/>
      <c r="DJ18" s="364"/>
      <c r="DK18" s="364"/>
      <c r="DL18" s="364"/>
      <c r="DM18" s="364"/>
      <c r="DN18" s="364"/>
      <c r="DO18" s="364"/>
      <c r="DP18" s="364"/>
      <c r="DQ18" s="364"/>
      <c r="DR18" s="364"/>
      <c r="DS18" s="364"/>
      <c r="DT18" s="364"/>
      <c r="DU18" s="364"/>
      <c r="DV18" s="364"/>
      <c r="DW18" s="364"/>
      <c r="DX18" s="364"/>
      <c r="DY18" s="364"/>
      <c r="DZ18" s="364"/>
      <c r="EA18" s="364"/>
      <c r="EB18" s="364"/>
      <c r="EC18" s="364"/>
      <c r="ED18" s="364"/>
      <c r="EE18" s="364"/>
      <c r="EF18" s="364"/>
      <c r="EG18" s="364"/>
      <c r="EH18" s="364"/>
      <c r="EI18" s="364"/>
      <c r="EJ18" s="364"/>
      <c r="EK18" s="364"/>
      <c r="EL18" s="364"/>
      <c r="EM18" s="364"/>
      <c r="EN18" s="364"/>
      <c r="EO18" s="364"/>
      <c r="EP18" s="364"/>
      <c r="EQ18" s="364"/>
      <c r="ER18" s="364"/>
      <c r="ES18" s="364"/>
      <c r="ET18" s="364"/>
      <c r="EU18" s="364"/>
      <c r="EV18" s="364"/>
      <c r="EW18" s="364"/>
      <c r="EX18" s="364"/>
      <c r="EY18" s="364"/>
      <c r="EZ18" s="364"/>
      <c r="FA18" s="364"/>
      <c r="FB18" s="364"/>
      <c r="FC18" s="364"/>
      <c r="FD18" s="364"/>
      <c r="FE18" s="364"/>
      <c r="FF18" s="364"/>
      <c r="FG18" s="364"/>
      <c r="FH18" s="364"/>
      <c r="FI18" s="364"/>
      <c r="FJ18" s="364"/>
      <c r="FK18" s="364"/>
      <c r="FL18" s="364"/>
      <c r="FM18" s="364"/>
      <c r="FN18" s="364"/>
      <c r="FO18" s="364"/>
      <c r="FP18" s="364"/>
      <c r="FQ18" s="364"/>
      <c r="FR18" s="364"/>
      <c r="FS18" s="364"/>
      <c r="FT18" s="364"/>
      <c r="FU18" s="364"/>
      <c r="FV18" s="364"/>
      <c r="FW18" s="364"/>
      <c r="FX18" s="364"/>
      <c r="FY18" s="364"/>
      <c r="FZ18" s="364"/>
      <c r="GA18" s="364"/>
      <c r="GB18" s="364"/>
      <c r="GC18" s="364"/>
      <c r="GD18" s="364"/>
      <c r="GE18" s="364"/>
      <c r="GF18" s="364"/>
      <c r="GG18" s="364"/>
      <c r="GH18" s="364"/>
      <c r="GI18" s="364"/>
      <c r="GJ18" s="364"/>
      <c r="GK18" s="364"/>
      <c r="GL18" s="364"/>
      <c r="GM18" s="364"/>
      <c r="GN18" s="364"/>
      <c r="GO18" s="364"/>
      <c r="GP18" s="364"/>
      <c r="GQ18" s="364"/>
      <c r="GR18" s="364"/>
      <c r="GS18" s="364"/>
      <c r="GT18" s="364"/>
      <c r="GU18" s="364"/>
      <c r="GV18" s="364"/>
      <c r="GW18" s="364"/>
      <c r="GX18" s="364"/>
      <c r="GY18" s="364"/>
      <c r="GZ18" s="364"/>
      <c r="HA18" s="364"/>
      <c r="HB18" s="364"/>
      <c r="HC18" s="364"/>
      <c r="HD18" s="364"/>
      <c r="HE18" s="364"/>
      <c r="HF18" s="364"/>
      <c r="HG18" s="364"/>
      <c r="HH18" s="364"/>
      <c r="HI18" s="364"/>
      <c r="HJ18" s="364"/>
      <c r="HK18" s="364"/>
      <c r="HL18" s="364"/>
      <c r="HM18" s="364"/>
      <c r="HN18" s="364"/>
      <c r="HO18" s="364"/>
      <c r="HP18" s="364"/>
      <c r="HQ18" s="364"/>
      <c r="HR18" s="364"/>
      <c r="HS18" s="364"/>
      <c r="HT18" s="364"/>
      <c r="HU18" s="364"/>
      <c r="HV18" s="364"/>
      <c r="HW18" s="364"/>
      <c r="HX18" s="364"/>
      <c r="HY18" s="364"/>
      <c r="HZ18" s="364"/>
      <c r="IA18" s="364"/>
      <c r="IB18" s="364"/>
      <c r="IC18" s="364"/>
      <c r="ID18" s="364"/>
      <c r="IE18" s="364"/>
      <c r="IF18" s="364"/>
      <c r="IG18" s="364"/>
      <c r="IH18" s="364"/>
    </row>
    <row r="19" spans="1:242" s="5" customFormat="1" ht="18" customHeight="1">
      <c r="A19"/>
      <c r="B19" s="49"/>
      <c r="C19" s="1199" t="s">
        <v>17</v>
      </c>
      <c r="D19" s="1199" t="s">
        <v>18</v>
      </c>
      <c r="E19" s="1199" t="s">
        <v>19</v>
      </c>
      <c r="F19" s="1199" t="s">
        <v>20</v>
      </c>
      <c r="G19" s="1199" t="s">
        <v>4</v>
      </c>
      <c r="H19"/>
    </row>
    <row r="20" spans="1:242" s="5" customFormat="1" ht="18" customHeight="1" thickBot="1">
      <c r="A20"/>
      <c r="B20" s="119" t="s">
        <v>103</v>
      </c>
      <c r="C20" s="1200"/>
      <c r="D20" s="1200"/>
      <c r="E20" s="1200"/>
      <c r="F20" s="1200"/>
      <c r="G20" s="1200"/>
      <c r="H20"/>
    </row>
    <row r="21" spans="1:242" s="5" customFormat="1" ht="18.600000000000001" customHeight="1">
      <c r="A21"/>
      <c r="B21" s="165" t="s">
        <v>183</v>
      </c>
      <c r="C21" s="946">
        <v>41226</v>
      </c>
      <c r="D21" s="946">
        <v>41009</v>
      </c>
      <c r="E21" s="946">
        <v>36878</v>
      </c>
      <c r="F21" s="946">
        <v>13812</v>
      </c>
      <c r="G21" s="946">
        <v>132925</v>
      </c>
      <c r="H21"/>
    </row>
    <row r="22" spans="1:242" s="5" customFormat="1" ht="18.600000000000001" customHeight="1">
      <c r="A22"/>
      <c r="B22" s="169" t="s">
        <v>185</v>
      </c>
      <c r="C22" s="947">
        <v>528</v>
      </c>
      <c r="D22" s="947">
        <v>704</v>
      </c>
      <c r="E22" s="947">
        <v>690</v>
      </c>
      <c r="F22" s="947">
        <v>1532</v>
      </c>
      <c r="G22" s="947">
        <v>3454</v>
      </c>
      <c r="H22"/>
    </row>
    <row r="25" spans="1:242" ht="13.8">
      <c r="B25" s="200" t="s">
        <v>182</v>
      </c>
    </row>
  </sheetData>
  <mergeCells count="18">
    <mergeCell ref="C3:G3"/>
    <mergeCell ref="C5:C6"/>
    <mergeCell ref="D5:D6"/>
    <mergeCell ref="E5:E6"/>
    <mergeCell ref="F5:F6"/>
    <mergeCell ref="G5:G6"/>
    <mergeCell ref="C10:G10"/>
    <mergeCell ref="C12:C13"/>
    <mergeCell ref="D12:D13"/>
    <mergeCell ref="E12:E13"/>
    <mergeCell ref="F12:F13"/>
    <mergeCell ref="G12:G13"/>
    <mergeCell ref="C17:G17"/>
    <mergeCell ref="C19:C20"/>
    <mergeCell ref="D19:D20"/>
    <mergeCell ref="E19:E20"/>
    <mergeCell ref="F19:F20"/>
    <mergeCell ref="G19:G20"/>
  </mergeCells>
  <pageMargins left="0.70866141732283472" right="0.70866141732283472" top="0.74803149606299213" bottom="0.74803149606299213" header="0.31496062992125984" footer="0.31496062992125984"/>
  <pageSetup paperSize="9" scale="8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B28F-83B2-4CC1-8761-474CA93B3640}">
  <sheetPr codeName="Hoja28">
    <tabColor rgb="FFB7DEE8"/>
    <pageSetUpPr fitToPage="1"/>
  </sheetPr>
  <dimension ref="A1:AG67"/>
  <sheetViews>
    <sheetView showGridLines="0" zoomScale="60" zoomScaleNormal="60" workbookViewId="0"/>
  </sheetViews>
  <sheetFormatPr baseColWidth="10" defaultColWidth="11.44140625" defaultRowHeight="13.2"/>
  <cols>
    <col min="1" max="1" customWidth="true" width="2.5546875" collapsed="true"/>
    <col min="2" max="2" customWidth="true" width="61.6640625" collapsed="true"/>
    <col min="3" max="6" customWidth="true" width="17.5546875" collapsed="true"/>
    <col min="7" max="7" customWidth="true" width="22.5546875" collapsed="true"/>
    <col min="8" max="8" customWidth="true" width="17.5546875" collapsed="true"/>
    <col min="19" max="19" customWidth="true" width="61.6640625" collapsed="true"/>
    <col min="20" max="24" customWidth="true" width="17.5546875" collapsed="true"/>
  </cols>
  <sheetData>
    <row r="1" spans="1:33" s="6" customFormat="1" ht="49.5" customHeight="1">
      <c r="C1" s="79"/>
      <c r="D1" s="79"/>
      <c r="E1" s="79"/>
      <c r="F1" s="79"/>
      <c r="G1" s="79"/>
      <c r="H1" s="79" t="s">
        <v>5</v>
      </c>
      <c r="T1" s="79"/>
      <c r="U1" s="79"/>
      <c r="V1" s="79"/>
      <c r="W1" s="79"/>
      <c r="X1" s="79"/>
    </row>
    <row r="2" spans="1:33" s="39" customFormat="1" ht="56.1" customHeight="1">
      <c r="B2" s="263" t="s">
        <v>472</v>
      </c>
      <c r="O2"/>
      <c r="P2"/>
      <c r="Q2"/>
      <c r="R2"/>
      <c r="S2"/>
      <c r="T2"/>
      <c r="U2"/>
      <c r="V2"/>
      <c r="W2"/>
      <c r="X2"/>
      <c r="Y2"/>
      <c r="Z2"/>
      <c r="AA2"/>
      <c r="AB2"/>
      <c r="AC2"/>
      <c r="AD2"/>
      <c r="AE2"/>
      <c r="AF2"/>
      <c r="AG2"/>
    </row>
    <row r="4" spans="1:33" ht="23.4">
      <c r="B4" s="187" t="s">
        <v>511</v>
      </c>
    </row>
    <row r="5" spans="1:33" s="366" customFormat="1" ht="14.7" customHeight="1">
      <c r="A5" s="1"/>
      <c r="C5" s="85"/>
      <c r="D5" s="85"/>
      <c r="E5" s="85"/>
      <c r="F5" s="85"/>
      <c r="G5" s="85"/>
      <c r="O5"/>
      <c r="P5"/>
      <c r="Q5"/>
      <c r="R5"/>
      <c r="S5"/>
      <c r="T5"/>
      <c r="U5"/>
      <c r="V5"/>
      <c r="W5"/>
      <c r="X5"/>
      <c r="Y5"/>
      <c r="Z5"/>
      <c r="AA5"/>
      <c r="AB5"/>
      <c r="AC5"/>
      <c r="AD5"/>
      <c r="AE5"/>
      <c r="AF5"/>
      <c r="AG5"/>
    </row>
    <row r="6" spans="1:33" s="339" customFormat="1" ht="3" customHeight="1">
      <c r="A6"/>
      <c r="B6" s="365"/>
      <c r="C6" s="365"/>
      <c r="D6" s="365"/>
      <c r="E6" s="365"/>
      <c r="F6" s="365"/>
      <c r="G6" s="365"/>
      <c r="H6"/>
      <c r="O6"/>
      <c r="P6"/>
      <c r="Q6"/>
      <c r="R6"/>
      <c r="S6"/>
      <c r="T6"/>
      <c r="U6"/>
      <c r="V6"/>
      <c r="W6"/>
      <c r="X6"/>
      <c r="Y6"/>
      <c r="Z6"/>
      <c r="AA6"/>
      <c r="AB6"/>
      <c r="AC6"/>
      <c r="AD6"/>
      <c r="AE6"/>
      <c r="AF6"/>
      <c r="AG6"/>
    </row>
    <row r="7" spans="1:33" s="2" customFormat="1" ht="46.2" customHeight="1" thickBot="1">
      <c r="A7"/>
      <c r="B7" s="472" t="s">
        <v>330</v>
      </c>
      <c r="C7" s="210">
        <v>2025</v>
      </c>
      <c r="D7" s="210">
        <v>2026</v>
      </c>
      <c r="E7" s="210">
        <v>2027</v>
      </c>
      <c r="F7" s="210" t="s">
        <v>424</v>
      </c>
      <c r="G7" s="211" t="s">
        <v>4</v>
      </c>
      <c r="O7"/>
      <c r="P7"/>
      <c r="Q7"/>
      <c r="R7"/>
      <c r="S7"/>
      <c r="T7"/>
      <c r="U7"/>
      <c r="V7"/>
      <c r="W7"/>
      <c r="X7"/>
      <c r="Y7"/>
      <c r="Z7"/>
      <c r="AA7"/>
      <c r="AB7"/>
      <c r="AC7"/>
      <c r="AD7"/>
      <c r="AE7"/>
      <c r="AF7"/>
      <c r="AG7"/>
    </row>
    <row r="8" spans="1:33" s="2" customFormat="1" ht="20.7" customHeight="1">
      <c r="A8"/>
      <c r="B8" s="215" t="s">
        <v>450</v>
      </c>
      <c r="C8" s="948">
        <v>0.60574056724299463</v>
      </c>
      <c r="D8" s="948">
        <v>0</v>
      </c>
      <c r="E8" s="948">
        <v>3.0129999999999999</v>
      </c>
      <c r="F8" s="948">
        <v>7.6182376330806569</v>
      </c>
      <c r="G8" s="949">
        <v>11.236978200323652</v>
      </c>
      <c r="O8"/>
      <c r="P8"/>
      <c r="Q8"/>
      <c r="R8"/>
      <c r="S8"/>
      <c r="T8"/>
      <c r="U8"/>
      <c r="V8"/>
      <c r="W8"/>
      <c r="X8"/>
      <c r="Y8"/>
      <c r="Z8"/>
      <c r="AA8"/>
      <c r="AB8"/>
      <c r="AC8"/>
      <c r="AD8"/>
      <c r="AE8"/>
      <c r="AF8"/>
      <c r="AG8"/>
    </row>
    <row r="9" spans="1:33" s="2" customFormat="1" ht="20.7" customHeight="1">
      <c r="A9"/>
      <c r="B9" s="215" t="s">
        <v>325</v>
      </c>
      <c r="C9" s="948">
        <v>0</v>
      </c>
      <c r="D9" s="948">
        <v>1.75</v>
      </c>
      <c r="E9" s="948">
        <v>1.8813063063063065</v>
      </c>
      <c r="F9" s="948">
        <v>5.3635679114817387</v>
      </c>
      <c r="G9" s="949">
        <v>8.9948742177880447</v>
      </c>
      <c r="O9"/>
      <c r="P9"/>
      <c r="Q9"/>
      <c r="R9"/>
      <c r="S9"/>
      <c r="T9"/>
      <c r="U9"/>
      <c r="V9"/>
      <c r="W9"/>
      <c r="X9"/>
      <c r="Y9"/>
      <c r="Z9"/>
      <c r="AA9"/>
      <c r="AB9"/>
      <c r="AC9"/>
      <c r="AD9"/>
      <c r="AE9"/>
      <c r="AF9"/>
      <c r="AG9"/>
    </row>
    <row r="10" spans="1:33" s="2" customFormat="1" ht="20.7" customHeight="1">
      <c r="A10"/>
      <c r="B10" s="215" t="s">
        <v>326</v>
      </c>
      <c r="C10" s="948">
        <v>1.5954956413853945</v>
      </c>
      <c r="D10" s="948">
        <v>4.1140754689308769</v>
      </c>
      <c r="E10" s="948">
        <v>1.7224753835585069</v>
      </c>
      <c r="F10" s="948">
        <v>13.336606313844619</v>
      </c>
      <c r="G10" s="949">
        <v>20.768652807719398</v>
      </c>
      <c r="O10"/>
      <c r="P10"/>
      <c r="Q10"/>
      <c r="R10"/>
      <c r="S10"/>
      <c r="T10"/>
      <c r="U10"/>
      <c r="V10"/>
      <c r="W10"/>
      <c r="X10"/>
      <c r="Y10"/>
      <c r="Z10"/>
      <c r="AA10"/>
      <c r="AB10"/>
      <c r="AC10"/>
      <c r="AD10"/>
      <c r="AE10"/>
      <c r="AF10"/>
      <c r="AG10"/>
    </row>
    <row r="11" spans="1:33" s="2" customFormat="1" ht="20.7" customHeight="1">
      <c r="A11"/>
      <c r="B11" s="215" t="s">
        <v>327</v>
      </c>
      <c r="C11" s="948">
        <v>0</v>
      </c>
      <c r="D11" s="948">
        <v>1</v>
      </c>
      <c r="E11" s="948">
        <v>0.75</v>
      </c>
      <c r="F11" s="948">
        <v>3.755531049168507</v>
      </c>
      <c r="G11" s="949">
        <v>5.505531049168507</v>
      </c>
      <c r="O11"/>
      <c r="P11"/>
      <c r="Q11"/>
      <c r="R11"/>
      <c r="S11"/>
      <c r="T11"/>
      <c r="U11"/>
      <c r="V11"/>
      <c r="W11"/>
      <c r="X11"/>
      <c r="Y11"/>
      <c r="Z11"/>
      <c r="AA11"/>
      <c r="AB11"/>
      <c r="AC11"/>
      <c r="AD11"/>
      <c r="AE11"/>
      <c r="AF11"/>
      <c r="AG11"/>
    </row>
    <row r="12" spans="1:33" s="2" customFormat="1" ht="20.7" customHeight="1">
      <c r="A12"/>
      <c r="B12" s="215" t="s">
        <v>328</v>
      </c>
      <c r="C12" s="948">
        <v>0</v>
      </c>
      <c r="D12" s="948">
        <v>0.24480000000000002</v>
      </c>
      <c r="E12" s="948">
        <v>0.75</v>
      </c>
      <c r="F12" s="948">
        <v>3.75</v>
      </c>
      <c r="G12" s="949">
        <v>4.7447999999999997</v>
      </c>
      <c r="O12"/>
      <c r="P12"/>
      <c r="Q12"/>
      <c r="R12"/>
      <c r="S12"/>
      <c r="T12"/>
      <c r="U12"/>
      <c r="V12"/>
      <c r="W12"/>
      <c r="X12"/>
      <c r="Y12"/>
      <c r="Z12"/>
      <c r="AA12"/>
      <c r="AB12"/>
      <c r="AC12"/>
      <c r="AD12"/>
      <c r="AE12"/>
      <c r="AF12"/>
      <c r="AG12"/>
    </row>
    <row r="13" spans="1:33" s="3" customFormat="1" ht="20.7" customHeight="1">
      <c r="A13"/>
      <c r="B13" s="124" t="s">
        <v>329</v>
      </c>
      <c r="C13" s="950">
        <v>2.201236208628389</v>
      </c>
      <c r="D13" s="950">
        <v>7.1088754689308766</v>
      </c>
      <c r="E13" s="950">
        <v>8.1167816898648137</v>
      </c>
      <c r="F13" s="950">
        <v>33.823942907575521</v>
      </c>
      <c r="G13" s="950">
        <v>51.2508362749996</v>
      </c>
      <c r="O13"/>
      <c r="P13"/>
      <c r="Q13"/>
      <c r="R13"/>
      <c r="S13"/>
      <c r="T13"/>
      <c r="U13"/>
      <c r="V13"/>
      <c r="W13"/>
      <c r="X13"/>
      <c r="Y13"/>
      <c r="Z13"/>
      <c r="AA13"/>
      <c r="AB13"/>
      <c r="AC13"/>
      <c r="AD13"/>
      <c r="AE13"/>
      <c r="AF13"/>
      <c r="AG13"/>
    </row>
    <row r="14" spans="1:33" s="2" customFormat="1" ht="14.4">
      <c r="A14"/>
      <c r="B14"/>
      <c r="C14" s="83"/>
      <c r="D14" s="83"/>
      <c r="E14" s="83"/>
      <c r="F14" s="83"/>
      <c r="G14" s="83"/>
      <c r="O14"/>
      <c r="P14"/>
      <c r="Q14"/>
      <c r="R14"/>
      <c r="S14"/>
      <c r="T14"/>
      <c r="U14"/>
      <c r="V14"/>
      <c r="W14"/>
      <c r="X14"/>
      <c r="Y14"/>
      <c r="Z14"/>
      <c r="AA14"/>
      <c r="AB14"/>
      <c r="AC14"/>
      <c r="AD14"/>
      <c r="AE14"/>
      <c r="AF14"/>
      <c r="AG14"/>
    </row>
    <row r="15" spans="1:33" s="2" customFormat="1" ht="14.4">
      <c r="A15"/>
      <c r="B15" s="1022" t="s">
        <v>460</v>
      </c>
      <c r="C15" s="683"/>
      <c r="D15" s="683"/>
      <c r="E15" s="683"/>
      <c r="F15" s="683"/>
      <c r="G15" s="683"/>
      <c r="O15"/>
      <c r="P15"/>
      <c r="Q15"/>
      <c r="R15"/>
      <c r="S15"/>
      <c r="T15"/>
      <c r="U15"/>
      <c r="V15"/>
      <c r="W15"/>
      <c r="X15"/>
      <c r="Y15"/>
      <c r="Z15"/>
      <c r="AA15"/>
      <c r="AB15"/>
      <c r="AC15"/>
      <c r="AD15"/>
      <c r="AE15"/>
      <c r="AF15"/>
      <c r="AG15"/>
    </row>
    <row r="16" spans="1:33" s="2" customFormat="1" ht="14.4">
      <c r="A16"/>
      <c r="B16" s="1022" t="s">
        <v>451</v>
      </c>
      <c r="C16" s="683"/>
      <c r="D16" s="683"/>
      <c r="E16" s="683"/>
      <c r="F16" s="683"/>
      <c r="G16" s="683"/>
      <c r="O16"/>
      <c r="P16"/>
      <c r="Q16"/>
      <c r="R16"/>
      <c r="S16"/>
      <c r="T16"/>
      <c r="U16"/>
      <c r="V16"/>
      <c r="W16"/>
      <c r="X16"/>
      <c r="Y16"/>
      <c r="Z16"/>
      <c r="AA16"/>
      <c r="AB16"/>
      <c r="AC16"/>
      <c r="AD16"/>
      <c r="AE16"/>
      <c r="AF16"/>
      <c r="AG16"/>
    </row>
    <row r="17" spans="1:33" s="2" customFormat="1" ht="14.4">
      <c r="A17"/>
      <c r="B17" s="200"/>
      <c r="C17" s="83"/>
      <c r="D17" s="83"/>
      <c r="E17" s="83"/>
      <c r="F17" s="83"/>
      <c r="G17" s="83"/>
      <c r="O17"/>
      <c r="P17"/>
      <c r="Q17"/>
      <c r="R17"/>
      <c r="S17"/>
      <c r="T17"/>
      <c r="U17"/>
      <c r="V17"/>
      <c r="W17"/>
      <c r="X17"/>
      <c r="Y17"/>
      <c r="Z17"/>
      <c r="AA17"/>
      <c r="AB17"/>
      <c r="AC17"/>
      <c r="AD17"/>
      <c r="AE17"/>
      <c r="AF17"/>
      <c r="AG17"/>
    </row>
    <row r="18" spans="1:33" ht="23.4">
      <c r="B18" s="187" t="s">
        <v>331</v>
      </c>
    </row>
    <row r="19" spans="1:33" s="366" customFormat="1" ht="14.7" customHeight="1">
      <c r="A19" s="1"/>
      <c r="C19" s="85"/>
      <c r="D19" s="85"/>
      <c r="E19" s="85"/>
      <c r="F19" s="85"/>
      <c r="O19"/>
      <c r="P19"/>
      <c r="Q19"/>
      <c r="R19"/>
      <c r="S19"/>
      <c r="T19"/>
      <c r="U19"/>
      <c r="V19"/>
      <c r="W19"/>
      <c r="X19"/>
      <c r="Y19"/>
      <c r="Z19"/>
      <c r="AA19"/>
      <c r="AB19"/>
      <c r="AC19"/>
      <c r="AD19"/>
      <c r="AE19"/>
      <c r="AF19"/>
      <c r="AG19"/>
    </row>
    <row r="20" spans="1:33" s="339" customFormat="1" ht="3" customHeight="1">
      <c r="A20"/>
      <c r="B20" s="365"/>
      <c r="C20" s="365"/>
      <c r="D20" s="365"/>
      <c r="E20" s="365"/>
      <c r="F20" s="85"/>
      <c r="G20" s="1121"/>
      <c r="O20"/>
      <c r="P20"/>
      <c r="Q20"/>
      <c r="R20"/>
      <c r="S20"/>
      <c r="T20"/>
      <c r="U20"/>
      <c r="V20"/>
      <c r="W20"/>
      <c r="X20"/>
      <c r="Y20"/>
      <c r="Z20"/>
      <c r="AA20"/>
      <c r="AB20"/>
      <c r="AC20"/>
      <c r="AD20"/>
      <c r="AE20"/>
      <c r="AF20"/>
      <c r="AG20"/>
    </row>
    <row r="21" spans="1:33" s="2" customFormat="1" ht="46.2" customHeight="1" thickBot="1">
      <c r="A21"/>
      <c r="B21" s="472" t="s">
        <v>353</v>
      </c>
      <c r="C21" s="210" t="s">
        <v>421</v>
      </c>
      <c r="D21" s="210" t="s">
        <v>476</v>
      </c>
      <c r="E21" s="210" t="s">
        <v>510</v>
      </c>
      <c r="F21"/>
      <c r="G21"/>
      <c r="H21"/>
      <c r="I21"/>
      <c r="J21"/>
      <c r="K21"/>
      <c r="L21"/>
      <c r="M21"/>
      <c r="N21"/>
      <c r="O21"/>
      <c r="P21"/>
      <c r="Q21"/>
      <c r="R21"/>
      <c r="S21"/>
      <c r="T21"/>
      <c r="U21"/>
      <c r="V21"/>
      <c r="W21"/>
      <c r="X21"/>
    </row>
    <row r="22" spans="1:33" s="2" customFormat="1" ht="20.7" customHeight="1">
      <c r="A22"/>
      <c r="B22" s="215" t="s">
        <v>433</v>
      </c>
      <c r="C22" s="951">
        <v>2.066984764089308</v>
      </c>
      <c r="D22" s="951">
        <v>2.1707069886523116</v>
      </c>
      <c r="E22" s="952">
        <v>1.990866932141764</v>
      </c>
      <c r="F22"/>
      <c r="G22"/>
      <c r="H22"/>
      <c r="I22"/>
      <c r="J22"/>
      <c r="K22"/>
      <c r="L22"/>
      <c r="M22"/>
      <c r="N22"/>
      <c r="O22"/>
      <c r="P22"/>
      <c r="Q22"/>
      <c r="R22"/>
      <c r="S22"/>
      <c r="T22"/>
      <c r="U22"/>
      <c r="V22"/>
      <c r="W22"/>
      <c r="X22"/>
    </row>
    <row r="23" spans="1:33" s="2" customFormat="1" ht="20.7" customHeight="1">
      <c r="A23"/>
      <c r="B23" s="215" t="s">
        <v>332</v>
      </c>
      <c r="C23" s="951">
        <v>2.0351327921830884</v>
      </c>
      <c r="D23" s="951">
        <v>2.0707640953706599</v>
      </c>
      <c r="E23" s="952">
        <v>2.0336812742121682</v>
      </c>
      <c r="F23"/>
      <c r="G23"/>
      <c r="H23"/>
      <c r="I23"/>
      <c r="J23"/>
      <c r="K23"/>
      <c r="L23"/>
      <c r="M23"/>
      <c r="N23"/>
      <c r="O23"/>
      <c r="P23"/>
      <c r="Q23"/>
      <c r="R23"/>
      <c r="S23"/>
      <c r="T23"/>
      <c r="U23"/>
      <c r="V23"/>
      <c r="W23"/>
      <c r="X23"/>
    </row>
    <row r="24" spans="1:33" s="2" customFormat="1" ht="20.7" customHeight="1">
      <c r="A24"/>
      <c r="B24" s="215" t="s">
        <v>333</v>
      </c>
      <c r="C24" s="951">
        <v>1.4644999999999999</v>
      </c>
      <c r="D24" s="951">
        <v>1.49793726022479</v>
      </c>
      <c r="E24" s="952">
        <v>1.4757</v>
      </c>
      <c r="F24"/>
      <c r="G24"/>
      <c r="H24"/>
      <c r="I24"/>
      <c r="J24"/>
      <c r="K24"/>
      <c r="L24"/>
      <c r="M24"/>
      <c r="N24"/>
      <c r="O24"/>
      <c r="P24"/>
      <c r="Q24"/>
      <c r="R24"/>
      <c r="S24"/>
      <c r="T24"/>
      <c r="U24"/>
      <c r="V24"/>
      <c r="W24"/>
      <c r="X24"/>
    </row>
    <row r="25" spans="1:33" s="2" customFormat="1" ht="20.7" customHeight="1">
      <c r="A25"/>
      <c r="B25" s="215" t="s">
        <v>334</v>
      </c>
      <c r="C25" s="1003">
        <v>0.85543919911930189</v>
      </c>
      <c r="D25" s="1003">
        <v>0.85126793628067787</v>
      </c>
      <c r="E25" s="909">
        <v>0.86003316351007064</v>
      </c>
      <c r="F25"/>
      <c r="G25"/>
      <c r="H25"/>
      <c r="I25"/>
      <c r="J25"/>
      <c r="K25"/>
      <c r="L25"/>
      <c r="M25"/>
      <c r="N25"/>
      <c r="O25"/>
      <c r="P25"/>
      <c r="Q25"/>
      <c r="R25"/>
      <c r="S25"/>
      <c r="T25"/>
      <c r="U25"/>
      <c r="V25"/>
      <c r="W25"/>
      <c r="X25"/>
    </row>
    <row r="26" spans="1:33" ht="14.4">
      <c r="E26" s="85"/>
    </row>
    <row r="28" spans="1:33" ht="23.4">
      <c r="B28" s="187" t="s">
        <v>335</v>
      </c>
    </row>
    <row r="29" spans="1:33" s="366" customFormat="1" ht="14.7" customHeight="1">
      <c r="A29" s="1"/>
      <c r="C29" s="85"/>
      <c r="D29" s="85"/>
      <c r="E29" s="85"/>
      <c r="F29"/>
      <c r="G29"/>
      <c r="H29"/>
      <c r="I29"/>
      <c r="J29"/>
      <c r="K29"/>
      <c r="L29"/>
      <c r="M29"/>
      <c r="N29"/>
      <c r="O29"/>
      <c r="P29"/>
      <c r="Q29"/>
      <c r="R29"/>
      <c r="S29"/>
      <c r="T29"/>
      <c r="U29"/>
      <c r="V29"/>
      <c r="W29"/>
      <c r="X29"/>
    </row>
    <row r="30" spans="1:33" s="339" customFormat="1" ht="3" customHeight="1">
      <c r="A30"/>
      <c r="B30" s="365"/>
      <c r="C30" s="365"/>
      <c r="D30" s="365"/>
      <c r="E30" s="365"/>
      <c r="F30"/>
      <c r="G30"/>
      <c r="H30"/>
      <c r="I30"/>
      <c r="J30"/>
      <c r="K30"/>
      <c r="L30"/>
      <c r="M30"/>
      <c r="N30"/>
      <c r="O30"/>
      <c r="P30"/>
      <c r="Q30"/>
      <c r="R30"/>
      <c r="S30"/>
      <c r="T30"/>
      <c r="U30"/>
      <c r="V30"/>
      <c r="W30"/>
      <c r="X30"/>
    </row>
    <row r="31" spans="1:33" s="2" customFormat="1" ht="46.2" customHeight="1" thickBot="1">
      <c r="A31"/>
      <c r="B31" s="472" t="s">
        <v>330</v>
      </c>
      <c r="C31" s="210" t="s">
        <v>421</v>
      </c>
      <c r="D31" s="210" t="s">
        <v>476</v>
      </c>
      <c r="E31" s="210" t="s">
        <v>510</v>
      </c>
      <c r="F31"/>
      <c r="G31"/>
      <c r="H31"/>
      <c r="I31"/>
      <c r="J31"/>
      <c r="K31"/>
      <c r="L31"/>
      <c r="M31"/>
      <c r="N31"/>
      <c r="O31"/>
      <c r="P31"/>
      <c r="Q31"/>
      <c r="R31"/>
      <c r="S31"/>
      <c r="T31"/>
      <c r="U31"/>
      <c r="V31"/>
      <c r="W31"/>
      <c r="X31"/>
    </row>
    <row r="32" spans="1:33" s="2" customFormat="1" ht="20.7" customHeight="1">
      <c r="A32"/>
      <c r="B32" s="215" t="s">
        <v>338</v>
      </c>
      <c r="C32" s="953">
        <v>111.10879633303556</v>
      </c>
      <c r="D32" s="953">
        <v>116.38159514434699</v>
      </c>
      <c r="E32" s="954">
        <v>114.23338266919552</v>
      </c>
      <c r="F32"/>
      <c r="G32"/>
      <c r="H32"/>
      <c r="I32"/>
      <c r="J32"/>
      <c r="K32"/>
      <c r="L32"/>
      <c r="M32"/>
      <c r="N32"/>
      <c r="O32"/>
      <c r="P32"/>
      <c r="Q32"/>
      <c r="R32"/>
      <c r="S32"/>
      <c r="T32"/>
      <c r="U32"/>
      <c r="V32"/>
      <c r="W32"/>
      <c r="X32"/>
    </row>
    <row r="33" spans="1:24" s="2" customFormat="1" ht="20.7" customHeight="1">
      <c r="A33"/>
      <c r="B33" s="215" t="s">
        <v>482</v>
      </c>
      <c r="C33" s="953">
        <v>60.258612084452459</v>
      </c>
      <c r="D33" s="953">
        <v>61.003132425479137</v>
      </c>
      <c r="E33" s="954">
        <v>59.649456286601506</v>
      </c>
      <c r="F33"/>
      <c r="G33"/>
      <c r="H33"/>
      <c r="I33"/>
      <c r="J33"/>
      <c r="K33"/>
      <c r="L33"/>
      <c r="M33"/>
      <c r="N33"/>
      <c r="O33"/>
      <c r="P33"/>
      <c r="Q33"/>
      <c r="R33"/>
      <c r="S33"/>
      <c r="T33"/>
      <c r="U33"/>
      <c r="V33"/>
      <c r="W33"/>
      <c r="X33"/>
    </row>
    <row r="34" spans="1:24" s="2" customFormat="1" ht="20.7" customHeight="1">
      <c r="A34"/>
      <c r="B34" s="124" t="s">
        <v>52</v>
      </c>
      <c r="C34" s="955">
        <v>171.36740841748801</v>
      </c>
      <c r="D34" s="955">
        <v>177.38472756982611</v>
      </c>
      <c r="E34" s="955">
        <v>173.88283895579701</v>
      </c>
      <c r="F34"/>
      <c r="G34"/>
      <c r="H34"/>
      <c r="I34"/>
      <c r="J34"/>
      <c r="K34"/>
      <c r="L34"/>
      <c r="M34"/>
      <c r="N34"/>
      <c r="O34"/>
      <c r="P34"/>
      <c r="Q34"/>
      <c r="R34"/>
      <c r="S34"/>
      <c r="T34"/>
      <c r="U34"/>
      <c r="V34"/>
      <c r="W34"/>
      <c r="X34"/>
    </row>
    <row r="37" spans="1:24" ht="23.4">
      <c r="B37" s="187" t="s">
        <v>339</v>
      </c>
    </row>
    <row r="38" spans="1:24" s="366" customFormat="1" ht="14.7" customHeight="1">
      <c r="A38" s="1"/>
      <c r="C38" s="85"/>
      <c r="D38" s="85"/>
      <c r="E38" s="85"/>
      <c r="F38"/>
      <c r="G38"/>
      <c r="H38"/>
      <c r="I38"/>
      <c r="J38"/>
      <c r="K38"/>
      <c r="L38"/>
      <c r="M38"/>
      <c r="N38"/>
      <c r="O38"/>
      <c r="P38"/>
      <c r="Q38"/>
      <c r="R38"/>
      <c r="S38"/>
      <c r="T38"/>
      <c r="U38"/>
      <c r="V38"/>
      <c r="W38"/>
      <c r="X38"/>
    </row>
    <row r="39" spans="1:24" s="339" customFormat="1" ht="3" customHeight="1">
      <c r="A39"/>
      <c r="B39" s="365"/>
      <c r="C39" s="365"/>
      <c r="D39" s="365"/>
      <c r="E39" s="365"/>
      <c r="F39"/>
      <c r="G39"/>
      <c r="H39"/>
      <c r="I39"/>
      <c r="J39"/>
      <c r="K39"/>
      <c r="L39"/>
      <c r="M39"/>
      <c r="N39"/>
      <c r="O39"/>
      <c r="P39"/>
      <c r="Q39"/>
      <c r="R39"/>
      <c r="S39"/>
      <c r="T39"/>
      <c r="U39"/>
      <c r="V39"/>
      <c r="W39"/>
      <c r="X39"/>
    </row>
    <row r="40" spans="1:24" s="2" customFormat="1" ht="46.2" customHeight="1" thickBot="1">
      <c r="A40"/>
      <c r="B40" s="472" t="s">
        <v>330</v>
      </c>
      <c r="C40" s="210" t="s">
        <v>421</v>
      </c>
      <c r="D40" s="210" t="s">
        <v>476</v>
      </c>
      <c r="E40" s="210" t="s">
        <v>510</v>
      </c>
      <c r="F40"/>
      <c r="G40"/>
      <c r="H40"/>
      <c r="I40"/>
      <c r="J40"/>
      <c r="K40"/>
      <c r="L40"/>
      <c r="M40"/>
      <c r="N40"/>
      <c r="O40"/>
      <c r="P40"/>
      <c r="Q40"/>
      <c r="R40"/>
      <c r="S40"/>
      <c r="T40"/>
      <c r="U40"/>
      <c r="V40"/>
      <c r="W40"/>
      <c r="X40"/>
    </row>
    <row r="41" spans="1:24" s="2" customFormat="1" ht="20.7" customHeight="1">
      <c r="A41"/>
      <c r="B41" s="559" t="s">
        <v>162</v>
      </c>
      <c r="C41" s="956">
        <v>410.04945460444003</v>
      </c>
      <c r="D41" s="956">
        <v>432.48885149136999</v>
      </c>
      <c r="E41" s="954">
        <v>427.59580933775004</v>
      </c>
      <c r="F41"/>
      <c r="G41"/>
      <c r="H41"/>
      <c r="I41"/>
      <c r="J41"/>
      <c r="K41"/>
      <c r="L41"/>
      <c r="M41"/>
      <c r="N41"/>
      <c r="O41"/>
      <c r="P41"/>
      <c r="Q41"/>
      <c r="R41"/>
      <c r="S41"/>
      <c r="T41"/>
      <c r="U41"/>
      <c r="V41"/>
      <c r="W41"/>
      <c r="X41"/>
    </row>
    <row r="42" spans="1:24" s="2" customFormat="1" ht="20.7" customHeight="1">
      <c r="A42"/>
      <c r="B42" s="215" t="s">
        <v>329</v>
      </c>
      <c r="C42" s="956">
        <v>57.246498528908418</v>
      </c>
      <c r="D42" s="956">
        <v>50.991517746499312</v>
      </c>
      <c r="E42" s="954">
        <v>51.2508362749996</v>
      </c>
      <c r="F42"/>
      <c r="G42"/>
      <c r="H42"/>
      <c r="I42"/>
      <c r="J42"/>
      <c r="K42"/>
      <c r="L42"/>
      <c r="M42"/>
      <c r="N42"/>
      <c r="O42"/>
      <c r="P42"/>
      <c r="Q42"/>
      <c r="R42"/>
      <c r="S42"/>
      <c r="T42"/>
      <c r="U42"/>
      <c r="V42"/>
      <c r="W42"/>
      <c r="X42"/>
    </row>
    <row r="43" spans="1:24" s="2" customFormat="1" ht="20.7" customHeight="1">
      <c r="A43"/>
      <c r="B43" s="215" t="s">
        <v>337</v>
      </c>
      <c r="C43" s="957">
        <v>-51.173957526967293</v>
      </c>
      <c r="D43" s="957">
        <v>-53.287962991019498</v>
      </c>
      <c r="E43" s="958">
        <v>-58.879340149235119</v>
      </c>
      <c r="F43"/>
      <c r="G43"/>
      <c r="H43"/>
      <c r="I43"/>
      <c r="J43"/>
      <c r="K43"/>
      <c r="L43"/>
      <c r="M43"/>
      <c r="N43"/>
      <c r="O43"/>
      <c r="P43"/>
      <c r="Q43"/>
      <c r="R43"/>
      <c r="S43"/>
      <c r="T43"/>
      <c r="U43"/>
      <c r="V43"/>
      <c r="W43"/>
      <c r="X43"/>
    </row>
    <row r="44" spans="1:24" s="2" customFormat="1" ht="20.7" customHeight="1">
      <c r="A44"/>
      <c r="B44" s="124" t="s">
        <v>336</v>
      </c>
      <c r="C44" s="955">
        <v>416.12199560638118</v>
      </c>
      <c r="D44" s="955">
        <v>430.19240624684983</v>
      </c>
      <c r="E44" s="955">
        <v>419.96730546351455</v>
      </c>
      <c r="F44"/>
      <c r="G44"/>
      <c r="H44"/>
      <c r="I44"/>
      <c r="J44"/>
      <c r="K44"/>
      <c r="L44"/>
      <c r="M44"/>
      <c r="N44"/>
      <c r="O44"/>
      <c r="P44"/>
      <c r="Q44"/>
      <c r="R44"/>
      <c r="S44"/>
      <c r="T44"/>
      <c r="U44"/>
      <c r="V44"/>
      <c r="W44"/>
      <c r="X44"/>
    </row>
    <row r="47" spans="1:24" ht="23.4">
      <c r="B47" s="187" t="s">
        <v>340</v>
      </c>
    </row>
    <row r="48" spans="1:24" s="366" customFormat="1" ht="14.7" customHeight="1">
      <c r="A48" s="1"/>
      <c r="C48" s="85"/>
      <c r="D48" s="85"/>
      <c r="E48" s="85"/>
      <c r="F48"/>
      <c r="G48"/>
      <c r="H48"/>
      <c r="I48"/>
      <c r="J48"/>
      <c r="K48"/>
      <c r="L48"/>
      <c r="M48"/>
      <c r="N48"/>
      <c r="O48"/>
      <c r="P48"/>
      <c r="Q48"/>
      <c r="R48"/>
      <c r="S48"/>
      <c r="T48"/>
      <c r="U48"/>
      <c r="V48"/>
      <c r="W48"/>
      <c r="X48"/>
    </row>
    <row r="49" spans="1:24" s="339" customFormat="1" ht="3" customHeight="1">
      <c r="A49"/>
      <c r="B49" s="365"/>
      <c r="C49" s="365"/>
      <c r="D49" s="365"/>
      <c r="E49" s="85"/>
      <c r="F49"/>
      <c r="G49"/>
      <c r="H49"/>
      <c r="I49"/>
      <c r="J49"/>
      <c r="K49"/>
      <c r="L49"/>
      <c r="M49"/>
      <c r="N49"/>
      <c r="O49"/>
      <c r="P49"/>
      <c r="Q49"/>
      <c r="R49"/>
      <c r="S49"/>
      <c r="T49"/>
      <c r="U49"/>
      <c r="V49"/>
      <c r="W49"/>
      <c r="X49"/>
    </row>
    <row r="50" spans="1:24" s="2" customFormat="1" ht="46.2" customHeight="1" thickBot="1">
      <c r="A50"/>
      <c r="B50" s="472" t="s">
        <v>103</v>
      </c>
      <c r="C50" s="210"/>
      <c r="D50" s="210" t="s">
        <v>510</v>
      </c>
      <c r="E50" s="85"/>
      <c r="F50"/>
      <c r="G50"/>
      <c r="H50"/>
      <c r="I50"/>
      <c r="J50"/>
      <c r="K50"/>
      <c r="L50"/>
      <c r="M50"/>
      <c r="N50"/>
      <c r="O50"/>
      <c r="P50"/>
      <c r="Q50"/>
      <c r="R50"/>
      <c r="S50"/>
      <c r="T50"/>
      <c r="U50"/>
      <c r="V50"/>
      <c r="W50"/>
      <c r="X50"/>
    </row>
    <row r="51" spans="1:24" s="2" customFormat="1" ht="20.7" customHeight="1">
      <c r="A51" s="471"/>
      <c r="B51" s="473" t="s">
        <v>341</v>
      </c>
      <c r="C51" s="474" t="s">
        <v>342</v>
      </c>
      <c r="D51" s="959">
        <v>55695</v>
      </c>
      <c r="E51" s="85"/>
      <c r="F51"/>
      <c r="G51"/>
      <c r="H51"/>
      <c r="I51"/>
      <c r="J51"/>
      <c r="K51"/>
      <c r="L51"/>
      <c r="M51"/>
      <c r="N51"/>
      <c r="O51"/>
      <c r="P51"/>
      <c r="Q51"/>
      <c r="R51"/>
      <c r="S51"/>
      <c r="T51"/>
      <c r="U51"/>
      <c r="V51"/>
      <c r="W51"/>
      <c r="X51"/>
    </row>
    <row r="52" spans="1:24" s="2" customFormat="1" ht="40.5" customHeight="1">
      <c r="A52" s="471"/>
      <c r="B52" s="473" t="s">
        <v>483</v>
      </c>
      <c r="C52" s="474" t="s">
        <v>343</v>
      </c>
      <c r="D52" s="959">
        <v>110068</v>
      </c>
      <c r="E52" s="85"/>
      <c r="F52"/>
      <c r="G52"/>
      <c r="H52"/>
      <c r="I52"/>
      <c r="J52"/>
      <c r="K52"/>
      <c r="L52"/>
      <c r="M52"/>
      <c r="N52"/>
      <c r="O52"/>
      <c r="P52"/>
      <c r="Q52"/>
      <c r="R52"/>
      <c r="S52"/>
      <c r="T52"/>
      <c r="U52"/>
      <c r="V52"/>
      <c r="W52"/>
      <c r="X52"/>
    </row>
    <row r="53" spans="1:24" s="2" customFormat="1" ht="20.7" customHeight="1">
      <c r="A53"/>
      <c r="B53" s="215" t="s">
        <v>344</v>
      </c>
      <c r="C53" s="475" t="s">
        <v>345</v>
      </c>
      <c r="D53" s="960">
        <v>1.98</v>
      </c>
      <c r="E53" s="85"/>
      <c r="F53"/>
      <c r="G53"/>
      <c r="H53"/>
      <c r="I53"/>
      <c r="J53"/>
      <c r="K53"/>
      <c r="L53"/>
      <c r="M53"/>
      <c r="N53"/>
      <c r="O53"/>
      <c r="P53"/>
      <c r="Q53"/>
      <c r="R53"/>
      <c r="S53"/>
      <c r="T53"/>
      <c r="U53"/>
      <c r="V53"/>
      <c r="W53"/>
      <c r="X53"/>
    </row>
    <row r="54" spans="1:24" s="2" customFormat="1" ht="20.7" customHeight="1">
      <c r="A54"/>
      <c r="B54" s="215" t="s">
        <v>346</v>
      </c>
      <c r="C54" s="475" t="s">
        <v>347</v>
      </c>
      <c r="D54" s="960">
        <v>0.98</v>
      </c>
      <c r="E54" s="85"/>
      <c r="F54"/>
      <c r="G54"/>
      <c r="H54"/>
      <c r="I54"/>
      <c r="J54"/>
      <c r="K54"/>
      <c r="L54"/>
      <c r="M54"/>
      <c r="N54"/>
      <c r="O54"/>
      <c r="P54"/>
      <c r="Q54"/>
      <c r="R54"/>
      <c r="S54"/>
      <c r="T54"/>
      <c r="U54"/>
      <c r="V54"/>
      <c r="W54"/>
      <c r="X54"/>
    </row>
    <row r="55" spans="1:24" s="2" customFormat="1" ht="34.049999999999997" customHeight="1">
      <c r="A55"/>
      <c r="B55" s="124" t="s">
        <v>484</v>
      </c>
      <c r="C55" s="476"/>
      <c r="D55" s="961">
        <v>49132</v>
      </c>
      <c r="E55" s="85"/>
      <c r="F55"/>
      <c r="G55"/>
      <c r="H55"/>
      <c r="I55"/>
      <c r="J55"/>
      <c r="K55"/>
      <c r="L55"/>
      <c r="M55"/>
      <c r="N55"/>
      <c r="O55"/>
      <c r="P55"/>
      <c r="Q55"/>
      <c r="R55"/>
      <c r="S55"/>
      <c r="T55"/>
      <c r="U55"/>
      <c r="V55"/>
      <c r="W55"/>
      <c r="X55"/>
    </row>
    <row r="58" spans="1:24">
      <c r="B58" s="1023" t="s">
        <v>521</v>
      </c>
    </row>
    <row r="59" spans="1:24">
      <c r="B59" s="1023" t="s">
        <v>485</v>
      </c>
    </row>
    <row r="60" spans="1:24">
      <c r="B60" s="1023" t="s">
        <v>522</v>
      </c>
    </row>
    <row r="61" spans="1:24">
      <c r="B61" s="1023" t="s">
        <v>523</v>
      </c>
    </row>
    <row r="63" spans="1:24" ht="10.95" customHeight="1"/>
    <row r="67" spans="2:7">
      <c r="B67" s="471"/>
      <c r="C67" s="471"/>
      <c r="D67" s="471"/>
      <c r="E67" s="471"/>
      <c r="F67" s="471"/>
      <c r="G67" s="471"/>
    </row>
  </sheetData>
  <phoneticPr fontId="96" type="noConversion"/>
  <pageMargins left="0.70866141732283472" right="0.70866141732283472" top="0.74803149606299213" bottom="0.74803149606299213" header="0.31496062992125984" footer="0.31496062992125984"/>
  <pageSetup paperSize="9" scale="86" orientation="landscape" r:id="rId1"/>
  <ignoredErrors>
    <ignoredError sqref="C63:E65"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2">
    <tabColor rgb="FFB7DEE8"/>
    <pageSetUpPr fitToPage="1"/>
  </sheetPr>
  <dimension ref="A1:P80"/>
  <sheetViews>
    <sheetView showGridLines="0" zoomScale="70" zoomScaleNormal="70" workbookViewId="0"/>
  </sheetViews>
  <sheetFormatPr baseColWidth="10" defaultColWidth="9.33203125" defaultRowHeight="14.4"/>
  <cols>
    <col min="1" max="1" customWidth="true" width="2.5546875" collapsed="true"/>
    <col min="2" max="2" customWidth="true" style="485" width="65.33203125" collapsed="true"/>
    <col min="3" max="4" customWidth="true" style="486" width="17.5546875" collapsed="true"/>
    <col min="5" max="5" customWidth="true" style="486" width="17.6640625" collapsed="true"/>
    <col min="6" max="8" customWidth="true" style="486" width="17.5546875" collapsed="true"/>
    <col min="9" max="16384" style="485" width="9.33203125" collapsed="true"/>
  </cols>
  <sheetData>
    <row r="1" spans="1:10" s="6" customFormat="1" ht="49.5" customHeight="1">
      <c r="C1" s="79"/>
      <c r="D1" s="79"/>
      <c r="E1" s="79"/>
      <c r="F1" s="79"/>
      <c r="G1" s="79" t="s">
        <v>5</v>
      </c>
      <c r="H1" s="79"/>
    </row>
    <row r="2" spans="1:10" s="39" customFormat="1" ht="56.1" customHeight="1">
      <c r="B2" s="263" t="s">
        <v>473</v>
      </c>
      <c r="C2" s="148"/>
      <c r="D2" s="148"/>
      <c r="E2" s="148"/>
    </row>
    <row r="3" spans="1:10" ht="14.7" customHeight="1">
      <c r="A3" s="1"/>
    </row>
    <row r="4" spans="1:10" s="552" customFormat="1" ht="19.95" customHeight="1">
      <c r="A4" s="1"/>
      <c r="B4" s="550" t="s">
        <v>103</v>
      </c>
      <c r="C4" s="551"/>
      <c r="D4" s="551"/>
      <c r="E4" s="551"/>
      <c r="F4" s="551"/>
      <c r="G4" s="551"/>
      <c r="H4" s="551"/>
    </row>
    <row r="5" spans="1:10" ht="3" customHeight="1">
      <c r="B5" s="134"/>
      <c r="C5" s="365"/>
      <c r="D5" s="365"/>
      <c r="E5" s="365"/>
      <c r="F5" s="365"/>
      <c r="G5" s="365"/>
      <c r="H5" s="365"/>
    </row>
    <row r="6" spans="1:10" ht="40.200000000000003" customHeight="1" thickBot="1">
      <c r="B6" s="553" t="s">
        <v>378</v>
      </c>
      <c r="C6" s="554" t="s">
        <v>413</v>
      </c>
      <c r="D6" s="554" t="s">
        <v>421</v>
      </c>
      <c r="E6" s="554" t="s">
        <v>447</v>
      </c>
      <c r="F6" s="554" t="s">
        <v>476</v>
      </c>
      <c r="G6" s="554" t="s">
        <v>510</v>
      </c>
      <c r="H6" s="555" t="s">
        <v>27</v>
      </c>
    </row>
    <row r="7" spans="1:10" ht="3" customHeight="1">
      <c r="B7"/>
      <c r="C7"/>
      <c r="D7"/>
      <c r="E7"/>
      <c r="F7"/>
      <c r="G7"/>
      <c r="H7"/>
    </row>
    <row r="8" spans="1:10" ht="18.600000000000001" customHeight="1">
      <c r="B8" s="538" t="s">
        <v>186</v>
      </c>
      <c r="C8" s="43">
        <v>33832.434000000001</v>
      </c>
      <c r="D8" s="43">
        <v>34265.546999999999</v>
      </c>
      <c r="E8" s="43">
        <v>34617.512000000002</v>
      </c>
      <c r="F8" s="43">
        <v>35349.741999999998</v>
      </c>
      <c r="G8" s="305">
        <v>35405.103999999999</v>
      </c>
      <c r="H8" s="305">
        <v>55.36200000000099</v>
      </c>
      <c r="I8" s="671"/>
      <c r="J8" s="1133"/>
    </row>
    <row r="9" spans="1:10" ht="18.600000000000001" customHeight="1">
      <c r="B9" s="539" t="s">
        <v>187</v>
      </c>
      <c r="C9" s="43">
        <v>37588.720999999998</v>
      </c>
      <c r="D9" s="43">
        <v>37424.660000000003</v>
      </c>
      <c r="E9" s="43">
        <v>38574.023999999998</v>
      </c>
      <c r="F9" s="43">
        <v>37903.74</v>
      </c>
      <c r="G9" s="305">
        <v>38957.321000000004</v>
      </c>
      <c r="H9" s="305">
        <v>1053.5810000000056</v>
      </c>
      <c r="I9" s="671"/>
    </row>
    <row r="10" spans="1:10" ht="18.600000000000001" customHeight="1">
      <c r="B10" s="540" t="s">
        <v>8</v>
      </c>
      <c r="C10" s="43">
        <v>7268.0879999999997</v>
      </c>
      <c r="D10" s="43">
        <v>7174.9380000000001</v>
      </c>
      <c r="E10" s="43">
        <v>7174.9380000000001</v>
      </c>
      <c r="F10" s="43">
        <v>7085.5649999999996</v>
      </c>
      <c r="G10" s="305">
        <v>7085.5649999999996</v>
      </c>
      <c r="H10" s="305">
        <v>0</v>
      </c>
      <c r="I10" s="671"/>
    </row>
    <row r="11" spans="1:10" ht="18.600000000000001" customHeight="1">
      <c r="B11" s="540" t="s">
        <v>45</v>
      </c>
      <c r="C11" s="43">
        <v>4248.1850000000004</v>
      </c>
      <c r="D11" s="43">
        <v>5786.99</v>
      </c>
      <c r="E11" s="43">
        <v>1469.654</v>
      </c>
      <c r="F11" s="43">
        <v>2951.4430000000002</v>
      </c>
      <c r="G11" s="305">
        <v>4396.7219999999998</v>
      </c>
      <c r="H11" s="305">
        <v>1445.2789999999995</v>
      </c>
      <c r="I11" s="671"/>
    </row>
    <row r="12" spans="1:10" ht="18.600000000000001" customHeight="1">
      <c r="B12" s="540" t="s">
        <v>188</v>
      </c>
      <c r="C12" s="43">
        <v>26072.447999999997</v>
      </c>
      <c r="D12" s="43">
        <v>24462.732000000004</v>
      </c>
      <c r="E12" s="43">
        <v>29929.431999999997</v>
      </c>
      <c r="F12" s="43">
        <v>27866.732</v>
      </c>
      <c r="G12" s="305">
        <v>27475.034000000007</v>
      </c>
      <c r="H12" s="305">
        <v>-391.69799999999304</v>
      </c>
      <c r="I12" s="671"/>
    </row>
    <row r="13" spans="1:10" ht="18.600000000000001" customHeight="1">
      <c r="B13" s="539" t="s">
        <v>414</v>
      </c>
      <c r="C13" s="43">
        <v>-3756.2869999999966</v>
      </c>
      <c r="D13" s="43">
        <v>-3159.1130000000048</v>
      </c>
      <c r="E13" s="43">
        <v>-3956.5119999999952</v>
      </c>
      <c r="F13" s="43">
        <v>-2553.9979999999996</v>
      </c>
      <c r="G13" s="305">
        <v>-3552.2170000000042</v>
      </c>
      <c r="H13" s="305">
        <v>-998.2190000000046</v>
      </c>
      <c r="I13" s="671"/>
    </row>
    <row r="14" spans="1:10" ht="18.600000000000001" customHeight="1">
      <c r="B14" s="487" t="s">
        <v>189</v>
      </c>
      <c r="C14" s="209">
        <v>-5450.2139999999999</v>
      </c>
      <c r="D14" s="209">
        <v>-5253.8509999999997</v>
      </c>
      <c r="E14" s="209">
        <v>-5291.9620000000004</v>
      </c>
      <c r="F14" s="209">
        <v>-5202.942</v>
      </c>
      <c r="G14" s="478">
        <v>-5099.143</v>
      </c>
      <c r="H14" s="478">
        <v>103.79899999999998</v>
      </c>
      <c r="I14" s="671"/>
    </row>
    <row r="15" spans="1:10" ht="18.600000000000001" customHeight="1">
      <c r="B15" s="541" t="s">
        <v>16</v>
      </c>
      <c r="C15" s="543">
        <v>28382.22</v>
      </c>
      <c r="D15" s="543">
        <v>29011.696</v>
      </c>
      <c r="E15" s="543">
        <v>29325.550000000003</v>
      </c>
      <c r="F15" s="543">
        <v>30146.799999999999</v>
      </c>
      <c r="G15" s="546">
        <v>30305.960999999999</v>
      </c>
      <c r="H15" s="546">
        <v>159.16100000000006</v>
      </c>
      <c r="I15" s="671"/>
    </row>
    <row r="16" spans="1:10" ht="18.600000000000001" customHeight="1">
      <c r="B16" s="539" t="s">
        <v>190</v>
      </c>
      <c r="C16" s="43">
        <v>4264.6139999999996</v>
      </c>
      <c r="D16" s="43">
        <v>4266.0230000000001</v>
      </c>
      <c r="E16" s="43">
        <v>4436.2330000000002</v>
      </c>
      <c r="F16" s="43">
        <v>4436.8739999999998</v>
      </c>
      <c r="G16" s="305">
        <v>4766.32</v>
      </c>
      <c r="H16" s="305">
        <v>329.44599999999991</v>
      </c>
      <c r="I16" s="671"/>
    </row>
    <row r="17" spans="2:9" ht="18.600000000000001" customHeight="1">
      <c r="B17" s="541" t="s">
        <v>6</v>
      </c>
      <c r="C17" s="543">
        <v>32646.834000000003</v>
      </c>
      <c r="D17" s="543">
        <v>33277.718999999997</v>
      </c>
      <c r="E17" s="543">
        <v>33761.783000000003</v>
      </c>
      <c r="F17" s="543">
        <v>34583.673999999999</v>
      </c>
      <c r="G17" s="546">
        <v>35072.281000000003</v>
      </c>
      <c r="H17" s="546">
        <v>488.60700000000361</v>
      </c>
      <c r="I17" s="671"/>
    </row>
    <row r="18" spans="2:9" ht="18.600000000000001" customHeight="1">
      <c r="B18" s="539" t="s">
        <v>191</v>
      </c>
      <c r="C18" s="43">
        <v>6386.6949999999997</v>
      </c>
      <c r="D18" s="43">
        <v>6320.8109999999997</v>
      </c>
      <c r="E18" s="43">
        <v>6220.7179999999998</v>
      </c>
      <c r="F18" s="43">
        <v>6120.0439999999999</v>
      </c>
      <c r="G18" s="305">
        <v>6215.38</v>
      </c>
      <c r="H18" s="305">
        <v>95.33600000000024</v>
      </c>
      <c r="I18" s="671"/>
    </row>
    <row r="19" spans="2:9" ht="18.600000000000001" customHeight="1">
      <c r="B19" s="541" t="s">
        <v>7</v>
      </c>
      <c r="C19" s="543">
        <v>6386.6949999999997</v>
      </c>
      <c r="D19" s="543">
        <v>6320.8109999999997</v>
      </c>
      <c r="E19" s="543">
        <v>6220.7179999999998</v>
      </c>
      <c r="F19" s="543">
        <v>6120.0439999999999</v>
      </c>
      <c r="G19" s="546">
        <v>6215.38</v>
      </c>
      <c r="H19" s="546">
        <v>95.33600000000024</v>
      </c>
      <c r="I19" s="671"/>
    </row>
    <row r="20" spans="2:9" ht="18.600000000000001" customHeight="1">
      <c r="B20" s="541" t="s">
        <v>192</v>
      </c>
      <c r="C20" s="543">
        <v>39033.529000000002</v>
      </c>
      <c r="D20" s="543">
        <v>39598.53</v>
      </c>
      <c r="E20" s="543">
        <v>39982.499000000003</v>
      </c>
      <c r="F20" s="543">
        <v>40703.718000000001</v>
      </c>
      <c r="G20" s="546">
        <v>41287.661</v>
      </c>
      <c r="H20" s="546">
        <v>583.9429999999993</v>
      </c>
      <c r="I20" s="671"/>
    </row>
    <row r="21" spans="2:9" ht="18.600000000000001" customHeight="1">
      <c r="B21" s="542" t="s">
        <v>193</v>
      </c>
      <c r="C21" s="544">
        <v>18279.028415312263</v>
      </c>
      <c r="D21" s="544">
        <v>18702.12716147396</v>
      </c>
      <c r="E21" s="544">
        <v>18636.858759204388</v>
      </c>
      <c r="F21" s="544">
        <v>16942.45140305212</v>
      </c>
      <c r="G21" s="547">
        <v>19438.702739560809</v>
      </c>
      <c r="H21" s="547">
        <v>2496.2513365086888</v>
      </c>
      <c r="I21" s="671"/>
    </row>
    <row r="22" spans="2:9" ht="18.600000000000001" customHeight="1">
      <c r="B22" s="541" t="s">
        <v>194</v>
      </c>
      <c r="C22" s="543">
        <v>57312.557415312265</v>
      </c>
      <c r="D22" s="543">
        <v>58300.657161473959</v>
      </c>
      <c r="E22" s="543">
        <v>58619.358407204389</v>
      </c>
      <c r="F22" s="543">
        <v>57646.170407052123</v>
      </c>
      <c r="G22" s="546">
        <v>60726.364499560812</v>
      </c>
      <c r="H22" s="546">
        <v>3080.1940925086892</v>
      </c>
      <c r="I22" s="671"/>
    </row>
    <row r="23" spans="2:9" ht="18.600000000000001" customHeight="1">
      <c r="B23" s="542" t="s">
        <v>195</v>
      </c>
      <c r="C23" s="544">
        <v>8385.3555846877352</v>
      </c>
      <c r="D23" s="544">
        <v>8492.4808385260476</v>
      </c>
      <c r="E23" s="544">
        <v>7488.1736178855981</v>
      </c>
      <c r="F23" s="544">
        <v>7982.2523573911212</v>
      </c>
      <c r="G23" s="547">
        <v>7241.0826574722705</v>
      </c>
      <c r="H23" s="547">
        <v>-741.16969991885071</v>
      </c>
      <c r="I23" s="671"/>
    </row>
    <row r="24" spans="2:9" ht="18.600000000000001" customHeight="1">
      <c r="B24" s="541" t="s">
        <v>15</v>
      </c>
      <c r="C24" s="543">
        <v>65697.913</v>
      </c>
      <c r="D24" s="543">
        <v>66793.138000000006</v>
      </c>
      <c r="E24" s="543">
        <v>66107.532025089982</v>
      </c>
      <c r="F24" s="543">
        <v>65628.422764443239</v>
      </c>
      <c r="G24" s="546">
        <v>67967.447157033079</v>
      </c>
      <c r="H24" s="546">
        <v>2339.0243925898394</v>
      </c>
      <c r="I24" s="671"/>
    </row>
    <row r="25" spans="2:9" ht="10.95" customHeight="1">
      <c r="B25" s="471"/>
      <c r="C25" s="471"/>
      <c r="D25" s="471"/>
      <c r="E25" s="471"/>
      <c r="F25" s="471"/>
      <c r="G25" s="549"/>
      <c r="H25" s="549"/>
    </row>
    <row r="26" spans="2:9" ht="18.600000000000001" customHeight="1">
      <c r="B26" s="473" t="s">
        <v>197</v>
      </c>
      <c r="C26" s="545">
        <v>0.12232006703627767</v>
      </c>
      <c r="D26" s="545">
        <v>0.12191368732634941</v>
      </c>
      <c r="E26" s="545">
        <v>0.12459118977174244</v>
      </c>
      <c r="F26" s="545">
        <v>0.12465840671220531</v>
      </c>
      <c r="G26" s="590">
        <v>0.12436377220256994</v>
      </c>
      <c r="H26" s="567">
        <v>-2.9463450963536364E-2</v>
      </c>
    </row>
    <row r="27" spans="2:9" ht="18.600000000000001" customHeight="1">
      <c r="B27" s="473" t="s">
        <v>198</v>
      </c>
      <c r="C27" s="545">
        <v>0.14069945632872372</v>
      </c>
      <c r="D27" s="545">
        <v>0.13984047775421735</v>
      </c>
      <c r="E27" s="545">
        <v>0.14343876497370808</v>
      </c>
      <c r="F27" s="545">
        <v>0.14300508501514539</v>
      </c>
      <c r="G27" s="590">
        <v>0.14392288104286796</v>
      </c>
      <c r="H27" s="567">
        <v>9.1779602772257274E-2</v>
      </c>
    </row>
    <row r="28" spans="2:9" ht="18.600000000000001" customHeight="1">
      <c r="B28" s="473" t="s">
        <v>199</v>
      </c>
      <c r="C28" s="545">
        <v>0.16822446883797279</v>
      </c>
      <c r="D28" s="545">
        <v>0.16640195061340318</v>
      </c>
      <c r="E28" s="545">
        <v>0.16986782178832929</v>
      </c>
      <c r="F28" s="545">
        <v>0.16831174879920605</v>
      </c>
      <c r="G28" s="590">
        <v>0.1694283628440332</v>
      </c>
      <c r="H28" s="567">
        <v>0.11166140448271578</v>
      </c>
    </row>
    <row r="29" spans="2:9" ht="18.600000000000001" customHeight="1">
      <c r="B29" s="473" t="s">
        <v>200</v>
      </c>
      <c r="C29" s="545">
        <v>0.24700237913248183</v>
      </c>
      <c r="D29" s="545">
        <v>0.24499250537109687</v>
      </c>
      <c r="E29" s="545">
        <v>0.24904752866693997</v>
      </c>
      <c r="F29" s="545">
        <v>0.23836956401537915</v>
      </c>
      <c r="G29" s="590">
        <v>0.24919717126239618</v>
      </c>
      <c r="H29" s="567">
        <v>1.0827607247017035</v>
      </c>
    </row>
    <row r="30" spans="2:9" ht="18.600000000000001" customHeight="1">
      <c r="B30" s="473" t="s">
        <v>201</v>
      </c>
      <c r="C30" s="545">
        <v>0.28314110461773384</v>
      </c>
      <c r="D30" s="545">
        <v>0.28067982449828882</v>
      </c>
      <c r="E30" s="545">
        <v>0.28086144107465727</v>
      </c>
      <c r="F30" s="545">
        <v>0.27137654437255626</v>
      </c>
      <c r="G30" s="590">
        <v>0.27891173313333339</v>
      </c>
      <c r="H30" s="567">
        <v>0.7535188760777134</v>
      </c>
    </row>
    <row r="31" spans="2:9" ht="18.600000000000001" customHeight="1">
      <c r="B31" s="487" t="s">
        <v>58</v>
      </c>
      <c r="C31" s="566">
        <v>5.5210786881870505E-2</v>
      </c>
      <c r="D31" s="566">
        <v>5.6584807917795493E-2</v>
      </c>
      <c r="E31" s="566">
        <v>5.6667950919704946E-2</v>
      </c>
      <c r="F31" s="566">
        <v>5.5935182354455215E-2</v>
      </c>
      <c r="G31" s="591">
        <v>5.6189178093511476E-2</v>
      </c>
      <c r="H31" s="567">
        <v>2.5399573905626055E-2</v>
      </c>
    </row>
    <row r="32" spans="2:9" ht="18.600000000000001" customHeight="1">
      <c r="B32" s="473" t="s">
        <v>196</v>
      </c>
      <c r="C32" s="544">
        <v>232032.41044318923</v>
      </c>
      <c r="D32" s="544">
        <v>237969.14551800003</v>
      </c>
      <c r="E32" s="544">
        <v>235374.18227344917</v>
      </c>
      <c r="F32" s="544">
        <v>241835.28062891829</v>
      </c>
      <c r="G32" s="547">
        <v>243688.01697037727</v>
      </c>
      <c r="H32" s="547">
        <v>1852.7363414589781</v>
      </c>
    </row>
    <row r="33" spans="2:16" ht="18.600000000000001" customHeight="1">
      <c r="B33" s="473" t="s">
        <v>453</v>
      </c>
      <c r="C33" s="548">
        <v>8406.5498129458392</v>
      </c>
      <c r="D33" s="548">
        <v>8276.680829878911</v>
      </c>
      <c r="E33" s="548">
        <v>8904.4853569555507</v>
      </c>
      <c r="F33" s="548">
        <v>9182.100292279074</v>
      </c>
      <c r="G33" s="592">
        <v>9168.4624389894707</v>
      </c>
      <c r="H33" s="547">
        <v>-13.637853289603299</v>
      </c>
    </row>
    <row r="34" spans="2:16" ht="18.600000000000001" customHeight="1">
      <c r="B34" s="473" t="s">
        <v>452</v>
      </c>
      <c r="C34" s="548">
        <v>8467</v>
      </c>
      <c r="D34" s="548">
        <v>8674</v>
      </c>
      <c r="E34" s="548">
        <v>8624.4492302682302</v>
      </c>
      <c r="F34" s="548">
        <v>6584.3389988928448</v>
      </c>
      <c r="G34" s="592">
        <v>8458.8334128669558</v>
      </c>
      <c r="H34" s="547">
        <v>1874.494413974111</v>
      </c>
    </row>
    <row r="35" spans="2:16" ht="18.600000000000001" customHeight="1">
      <c r="B35" s="670"/>
      <c r="C35" s="504"/>
      <c r="D35" s="504"/>
      <c r="E35" s="504"/>
      <c r="F35" s="504"/>
      <c r="G35" s="504"/>
      <c r="H35" s="521"/>
    </row>
    <row r="36" spans="2:16" ht="3" customHeight="1">
      <c r="B36" s="134"/>
      <c r="C36" s="365"/>
      <c r="D36" s="365"/>
      <c r="E36" s="365"/>
      <c r="F36" s="365"/>
      <c r="G36" s="365"/>
      <c r="H36" s="365"/>
    </row>
    <row r="37" spans="2:16" ht="40.200000000000003" customHeight="1" thickBot="1">
      <c r="B37" s="553" t="s">
        <v>455</v>
      </c>
      <c r="C37" s="554" t="s">
        <v>413</v>
      </c>
      <c r="D37" s="554" t="s">
        <v>421</v>
      </c>
      <c r="E37" s="554" t="s">
        <v>447</v>
      </c>
      <c r="F37" s="554" t="s">
        <v>476</v>
      </c>
      <c r="G37" s="554" t="s">
        <v>510</v>
      </c>
      <c r="H37" s="555" t="s">
        <v>27</v>
      </c>
    </row>
    <row r="38" spans="2:16" ht="3" customHeight="1">
      <c r="B38"/>
      <c r="C38"/>
      <c r="D38"/>
      <c r="E38"/>
      <c r="F38"/>
      <c r="G38"/>
      <c r="H38"/>
    </row>
    <row r="39" spans="2:16" ht="18.600000000000001" customHeight="1">
      <c r="B39" s="473" t="s">
        <v>197</v>
      </c>
      <c r="C39" s="545">
        <v>0.12232006703627767</v>
      </c>
      <c r="D39" s="545">
        <v>0.12191368732634941</v>
      </c>
      <c r="E39" s="545">
        <v>0.1225</v>
      </c>
      <c r="F39" s="545">
        <v>0.1225</v>
      </c>
      <c r="G39" s="590">
        <v>0.1225</v>
      </c>
      <c r="H39" s="567">
        <v>0</v>
      </c>
    </row>
    <row r="40" spans="2:16" ht="18.600000000000001" customHeight="1">
      <c r="B40" s="473" t="s">
        <v>198</v>
      </c>
      <c r="C40" s="545">
        <v>0.14069945632872372</v>
      </c>
      <c r="D40" s="545">
        <v>0.13984047775421735</v>
      </c>
      <c r="E40" s="545">
        <v>0.14131241077816359</v>
      </c>
      <c r="F40" s="545">
        <v>0.14084657015890742</v>
      </c>
      <c r="G40" s="590">
        <v>0.14205910884082651</v>
      </c>
      <c r="H40" s="567">
        <v>0.12125386819190898</v>
      </c>
    </row>
    <row r="41" spans="2:16" ht="18.600000000000001" customHeight="1">
      <c r="B41" s="473" t="s">
        <v>199</v>
      </c>
      <c r="C41" s="545">
        <v>0.16822446883797279</v>
      </c>
      <c r="D41" s="545">
        <v>0.16640195061340318</v>
      </c>
      <c r="E41" s="545">
        <v>0.16774146759278483</v>
      </c>
      <c r="F41" s="545">
        <v>0.1661532339429681</v>
      </c>
      <c r="G41" s="590">
        <v>0.16756459064199172</v>
      </c>
      <c r="H41" s="567">
        <v>0.14113566990236193</v>
      </c>
    </row>
    <row r="42" spans="2:16" ht="18.600000000000001" customHeight="1">
      <c r="B42" s="473" t="s">
        <v>200</v>
      </c>
      <c r="C42" s="545">
        <v>0.24700237913248183</v>
      </c>
      <c r="D42" s="545">
        <v>0.24499250537109687</v>
      </c>
      <c r="E42" s="545">
        <v>0.24692117447139547</v>
      </c>
      <c r="F42" s="545">
        <v>0.23621104915914115</v>
      </c>
      <c r="G42" s="590">
        <v>0.2473333990603547</v>
      </c>
      <c r="H42" s="567">
        <v>1.1122349901213551</v>
      </c>
    </row>
    <row r="43" spans="2:16" ht="18.600000000000001" customHeight="1">
      <c r="B43" s="473" t="s">
        <v>201</v>
      </c>
      <c r="C43" s="545">
        <v>0.28314110461773384</v>
      </c>
      <c r="D43" s="545">
        <v>0.28067982449828882</v>
      </c>
      <c r="E43" s="545">
        <v>0.27873508687911275</v>
      </c>
      <c r="F43" s="545">
        <v>0.26921802951631829</v>
      </c>
      <c r="G43" s="590">
        <v>0.27704796093129191</v>
      </c>
      <c r="H43" s="567">
        <v>0.78299314149736232</v>
      </c>
    </row>
    <row r="44" spans="2:16" ht="18.600000000000001" customHeight="1">
      <c r="B44" s="487" t="s">
        <v>58</v>
      </c>
      <c r="C44" s="545">
        <v>5.5210786881870505E-2</v>
      </c>
      <c r="D44" s="545">
        <v>5.6584807917795493E-2</v>
      </c>
      <c r="E44" s="545">
        <v>5.5827898126353644E-2</v>
      </c>
      <c r="F44" s="545">
        <v>5.5090898236266804E-2</v>
      </c>
      <c r="G44" s="590">
        <v>5.5461539601095171E-2</v>
      </c>
      <c r="H44" s="567">
        <v>3.7064136482836685E-2</v>
      </c>
      <c r="L44" s="705"/>
      <c r="M44" s="705"/>
      <c r="N44" s="705"/>
      <c r="O44" s="706"/>
    </row>
    <row r="45" spans="2:16" ht="18.600000000000001" customHeight="1">
      <c r="B45" s="473" t="s">
        <v>454</v>
      </c>
      <c r="C45" s="672">
        <v>8406.5498129458392</v>
      </c>
      <c r="D45" s="672">
        <v>8276.680829878911</v>
      </c>
      <c r="E45" s="672">
        <v>8403.9964769555463</v>
      </c>
      <c r="F45" s="672">
        <v>8660.3370815597027</v>
      </c>
      <c r="G45" s="592">
        <v>8714.2834869894723</v>
      </c>
      <c r="H45" s="547">
        <v>53.946405429769584</v>
      </c>
    </row>
    <row r="46" spans="2:16" ht="18.600000000000001" customHeight="1">
      <c r="B46" s="473" t="s">
        <v>452</v>
      </c>
      <c r="C46" s="672">
        <v>8467</v>
      </c>
      <c r="D46" s="672">
        <v>8674</v>
      </c>
      <c r="E46" s="672">
        <v>8123.9603502682194</v>
      </c>
      <c r="F46" s="672">
        <v>6062.3339528928464</v>
      </c>
      <c r="G46" s="592">
        <v>8004.6544608669537</v>
      </c>
      <c r="H46" s="547">
        <v>1942.3205079741074</v>
      </c>
      <c r="L46" s="705"/>
      <c r="M46" s="705"/>
      <c r="N46" s="705"/>
      <c r="O46" s="705"/>
      <c r="P46" s="706"/>
    </row>
    <row r="47" spans="2:16" ht="18.600000000000001" customHeight="1">
      <c r="B47" s="538"/>
      <c r="C47" s="673"/>
      <c r="D47" s="673"/>
      <c r="E47" s="674"/>
      <c r="F47" s="674"/>
      <c r="G47" s="674"/>
      <c r="H47" s="675"/>
      <c r="L47" s="705"/>
      <c r="M47" s="705"/>
      <c r="N47" s="705"/>
      <c r="O47" s="705"/>
      <c r="P47" s="706"/>
    </row>
    <row r="48" spans="2:16" ht="3" customHeight="1">
      <c r="B48" s="134"/>
      <c r="C48" s="365"/>
      <c r="D48" s="365"/>
      <c r="E48" s="365"/>
      <c r="F48" s="365"/>
      <c r="G48" s="365"/>
      <c r="H48" s="365"/>
    </row>
    <row r="49" spans="2:8" ht="40.200000000000003" customHeight="1" thickBot="1">
      <c r="B49" s="553" t="s">
        <v>415</v>
      </c>
      <c r="C49" s="554" t="s">
        <v>413</v>
      </c>
      <c r="D49" s="554" t="s">
        <v>421</v>
      </c>
      <c r="E49" s="554" t="s">
        <v>447</v>
      </c>
      <c r="F49" s="554" t="s">
        <v>476</v>
      </c>
      <c r="G49" s="554" t="s">
        <v>510</v>
      </c>
      <c r="H49" s="555" t="s">
        <v>27</v>
      </c>
    </row>
    <row r="50" spans="2:8" ht="3" customHeight="1">
      <c r="B50"/>
      <c r="C50"/>
      <c r="D50"/>
      <c r="E50"/>
      <c r="F50"/>
      <c r="G50"/>
      <c r="H50"/>
    </row>
    <row r="51" spans="2:8" ht="18.600000000000001" customHeight="1">
      <c r="B51" s="473" t="s">
        <v>202</v>
      </c>
      <c r="C51" s="545">
        <v>0.11827585661410434</v>
      </c>
      <c r="D51" s="545">
        <v>0.11709517470988452</v>
      </c>
      <c r="E51" s="545">
        <v>0.12148458537919268</v>
      </c>
      <c r="F51" s="545">
        <v>0.12018373306001714</v>
      </c>
      <c r="G51" s="590">
        <v>0.12080335801996908</v>
      </c>
      <c r="H51" s="567">
        <v>6.1962495995193656E-2</v>
      </c>
    </row>
    <row r="52" spans="2:8" ht="18.45" customHeight="1">
      <c r="B52" s="473" t="s">
        <v>203</v>
      </c>
      <c r="C52" s="545">
        <v>0.13764906388690404</v>
      </c>
      <c r="D52" s="545">
        <v>0.13598150390692929</v>
      </c>
      <c r="E52" s="545">
        <v>0.14126987400154367</v>
      </c>
      <c r="F52" s="545">
        <v>0.1393497770103922</v>
      </c>
      <c r="G52" s="590">
        <v>0.14139510476341982</v>
      </c>
      <c r="H52" s="567">
        <v>0.20453277530276259</v>
      </c>
    </row>
    <row r="53" spans="2:8" ht="18.45" customHeight="1">
      <c r="B53" s="473" t="s">
        <v>204</v>
      </c>
      <c r="C53" s="545">
        <v>0.16646051159980424</v>
      </c>
      <c r="D53" s="545">
        <v>0.16355750388917303</v>
      </c>
      <c r="E53" s="545">
        <v>0.16884175460501458</v>
      </c>
      <c r="F53" s="545">
        <v>0.16557095303424993</v>
      </c>
      <c r="G53" s="590">
        <v>0.16807315346929691</v>
      </c>
      <c r="H53" s="567">
        <v>0.25022004350469806</v>
      </c>
    </row>
    <row r="54" spans="2:8" ht="18.600000000000001" customHeight="1">
      <c r="B54" s="473" t="s">
        <v>206</v>
      </c>
      <c r="C54" s="545">
        <v>5.4417150355303347E-2</v>
      </c>
      <c r="D54" s="545">
        <v>5.5684428486203585E-2</v>
      </c>
      <c r="E54" s="545">
        <v>5.6850037347984349E-2</v>
      </c>
      <c r="F54" s="545">
        <v>5.567593563480272E-2</v>
      </c>
      <c r="G54" s="590">
        <v>5.5914893497165816E-2</v>
      </c>
      <c r="H54" s="567">
        <v>2.3895786236309557E-2</v>
      </c>
    </row>
    <row r="55" spans="2:8" ht="18.600000000000001" customHeight="1">
      <c r="B55" s="473" t="s">
        <v>196</v>
      </c>
      <c r="C55" s="544">
        <v>220129.4588604747</v>
      </c>
      <c r="D55" s="544">
        <v>225878.89812102905</v>
      </c>
      <c r="E55" s="544">
        <v>224218.74584917823</v>
      </c>
      <c r="F55" s="544">
        <v>231496.60448317125</v>
      </c>
      <c r="G55" s="547">
        <v>231467.51496170415</v>
      </c>
      <c r="H55" s="547">
        <v>-29.089521467103623</v>
      </c>
    </row>
    <row r="56" spans="2:8" ht="18.600000000000001" customHeight="1">
      <c r="B56" s="473" t="s">
        <v>205</v>
      </c>
      <c r="C56" s="544">
        <v>4456.6194753132404</v>
      </c>
      <c r="D56" s="544">
        <v>5543.2910190832299</v>
      </c>
      <c r="E56" s="544">
        <v>1815.8483648400399</v>
      </c>
      <c r="F56" s="544">
        <v>3508.36481344</v>
      </c>
      <c r="G56" s="547">
        <v>4665.8334639600098</v>
      </c>
      <c r="H56" s="547">
        <v>1157.4686505200098</v>
      </c>
    </row>
    <row r="57" spans="2:8" ht="18.600000000000001" customHeight="1">
      <c r="B57" s="473" t="s">
        <v>457</v>
      </c>
      <c r="C57" s="548">
        <v>10023.106357153241</v>
      </c>
      <c r="D57" s="548">
        <v>9891.4711303432305</v>
      </c>
      <c r="E57" s="548">
        <v>9432.2213648400393</v>
      </c>
      <c r="F57" s="548">
        <v>11077.349813439991</v>
      </c>
      <c r="G57" s="592">
        <v>12170.220463960011</v>
      </c>
      <c r="H57" s="547">
        <v>1092.8706505200207</v>
      </c>
    </row>
    <row r="58" spans="2:8" ht="18.600000000000001" customHeight="1">
      <c r="B58" s="487" t="s">
        <v>458</v>
      </c>
      <c r="C58" s="209">
        <v>10338.568601381434</v>
      </c>
      <c r="D58" s="209">
        <v>10330.61086884147</v>
      </c>
      <c r="E58" s="209">
        <v>11256.809169600574</v>
      </c>
      <c r="F58" s="209">
        <v>11325.678082035038</v>
      </c>
      <c r="G58" s="478">
        <v>11456.104587992173</v>
      </c>
      <c r="H58" s="547">
        <v>130.4265059571353</v>
      </c>
    </row>
    <row r="59" spans="2:8" ht="18.600000000000001" customHeight="1">
      <c r="B59" s="538"/>
      <c r="C59" s="673"/>
      <c r="D59" s="673"/>
      <c r="E59" s="673"/>
      <c r="F59" s="673"/>
      <c r="G59" s="674"/>
      <c r="H59" s="675"/>
    </row>
    <row r="60" spans="2:8" ht="3" customHeight="1">
      <c r="B60" s="134"/>
      <c r="C60" s="365"/>
      <c r="D60" s="365"/>
      <c r="E60" s="365"/>
      <c r="F60" s="365"/>
      <c r="G60" s="365"/>
      <c r="H60" s="365"/>
    </row>
    <row r="61" spans="2:8" ht="40.200000000000003" customHeight="1" thickBot="1">
      <c r="B61" s="553" t="s">
        <v>456</v>
      </c>
      <c r="C61" s="554" t="s">
        <v>413</v>
      </c>
      <c r="D61" s="554" t="s">
        <v>421</v>
      </c>
      <c r="E61" s="554" t="s">
        <v>447</v>
      </c>
      <c r="F61" s="554" t="s">
        <v>476</v>
      </c>
      <c r="G61" s="554" t="s">
        <v>510</v>
      </c>
      <c r="H61" s="555" t="s">
        <v>27</v>
      </c>
    </row>
    <row r="62" spans="2:8" ht="3" customHeight="1">
      <c r="B62"/>
      <c r="C62"/>
      <c r="D62"/>
      <c r="E62"/>
      <c r="F62"/>
      <c r="G62"/>
      <c r="H62"/>
    </row>
    <row r="63" spans="2:8" ht="18.600000000000001" customHeight="1">
      <c r="B63" s="473" t="s">
        <v>202</v>
      </c>
      <c r="C63" s="676">
        <v>0.11827585661410434</v>
      </c>
      <c r="D63" s="676">
        <v>0.11709517470988452</v>
      </c>
      <c r="E63" s="676">
        <v>0.1192524398102759</v>
      </c>
      <c r="F63" s="676">
        <v>0.11756273145375387</v>
      </c>
      <c r="G63" s="590">
        <v>0.11853953136135983</v>
      </c>
      <c r="H63" s="567">
        <v>9.7679990760596302E-2</v>
      </c>
    </row>
    <row r="64" spans="2:8" ht="18.600000000000001" customHeight="1">
      <c r="B64" s="473" t="s">
        <v>203</v>
      </c>
      <c r="C64" s="676">
        <v>0.13764906388690404</v>
      </c>
      <c r="D64" s="676">
        <v>0.13598150390692929</v>
      </c>
      <c r="E64" s="676">
        <v>0.13903772843262691</v>
      </c>
      <c r="F64" s="676">
        <v>0.13672877540412892</v>
      </c>
      <c r="G64" s="590">
        <v>0.13913127810481057</v>
      </c>
      <c r="H64" s="567">
        <v>0.24025027006816524</v>
      </c>
    </row>
    <row r="65" spans="2:9" ht="18.600000000000001" customHeight="1">
      <c r="B65" s="473" t="s">
        <v>204</v>
      </c>
      <c r="C65" s="676">
        <v>0.16646051159980424</v>
      </c>
      <c r="D65" s="676">
        <v>0.16355750388917303</v>
      </c>
      <c r="E65" s="676">
        <v>0.16660960903609778</v>
      </c>
      <c r="F65" s="676">
        <v>0.16294995142798668</v>
      </c>
      <c r="G65" s="590">
        <v>0.16580932681068766</v>
      </c>
      <c r="H65" s="567">
        <v>0.28593753827009794</v>
      </c>
    </row>
    <row r="66" spans="2:9" ht="18.600000000000001" customHeight="1">
      <c r="B66" s="473" t="s">
        <v>206</v>
      </c>
      <c r="C66" s="676">
        <v>5.4417150355303347E-2</v>
      </c>
      <c r="D66" s="676">
        <v>5.5684428486203585E-2</v>
      </c>
      <c r="E66" s="676">
        <v>5.5951773936510858E-2</v>
      </c>
      <c r="F66" s="676">
        <v>5.4628738288242586E-2</v>
      </c>
      <c r="G66" s="590">
        <v>5.5019660053801739E-2</v>
      </c>
      <c r="H66" s="567">
        <v>3.909217655591532E-2</v>
      </c>
    </row>
    <row r="67" spans="2:9" ht="18.600000000000001" customHeight="1">
      <c r="B67" s="487" t="s">
        <v>459</v>
      </c>
      <c r="C67" s="519">
        <v>10338.568601381434</v>
      </c>
      <c r="D67" s="519">
        <v>10330.61086884147</v>
      </c>
      <c r="E67" s="519">
        <v>10756.320289585254</v>
      </c>
      <c r="F67" s="519">
        <v>10718.925109840153</v>
      </c>
      <c r="G67" s="478">
        <v>10932.102257019833</v>
      </c>
      <c r="H67" s="547">
        <v>213.17714717968011</v>
      </c>
    </row>
    <row r="68" spans="2:9" ht="18.600000000000001" customHeight="1">
      <c r="B68" s="538"/>
      <c r="C68" s="673"/>
      <c r="D68" s="673"/>
      <c r="E68" s="673"/>
      <c r="F68" s="673"/>
      <c r="G68" s="673"/>
      <c r="H68" s="673"/>
    </row>
    <row r="69" spans="2:9" ht="3" customHeight="1">
      <c r="B69" s="134"/>
      <c r="C69" s="365"/>
      <c r="D69" s="365"/>
      <c r="E69" s="365"/>
      <c r="F69" s="365"/>
      <c r="G69" s="365"/>
      <c r="H69" s="365"/>
    </row>
    <row r="70" spans="2:9" ht="40.200000000000003" customHeight="1" thickBot="1">
      <c r="B70" s="553" t="s">
        <v>10</v>
      </c>
      <c r="C70" s="554" t="s">
        <v>413</v>
      </c>
      <c r="D70" s="554" t="s">
        <v>421</v>
      </c>
      <c r="E70" s="554" t="s">
        <v>447</v>
      </c>
      <c r="F70" s="554" t="s">
        <v>476</v>
      </c>
      <c r="G70" s="554" t="s">
        <v>510</v>
      </c>
      <c r="H70" s="555" t="s">
        <v>27</v>
      </c>
    </row>
    <row r="71" spans="2:9" ht="3" customHeight="1">
      <c r="B71"/>
      <c r="C71"/>
      <c r="D71"/>
      <c r="E71"/>
      <c r="F71"/>
      <c r="G71"/>
      <c r="H71"/>
    </row>
    <row r="72" spans="2:9" ht="18.600000000000001" customHeight="1">
      <c r="B72" s="473" t="s">
        <v>197</v>
      </c>
      <c r="C72" s="545">
        <v>0.13871951683615408</v>
      </c>
      <c r="D72" s="545">
        <v>0.14298165477643654</v>
      </c>
      <c r="E72" s="545">
        <v>0.13899588372438801</v>
      </c>
      <c r="F72" s="545">
        <v>0.13959536311812526</v>
      </c>
      <c r="G72" s="590">
        <v>0.14323022088612689</v>
      </c>
      <c r="H72" s="567">
        <v>0.36348577680016259</v>
      </c>
    </row>
    <row r="73" spans="2:9" ht="18.600000000000001" customHeight="1">
      <c r="B73" s="473" t="s">
        <v>198</v>
      </c>
      <c r="C73" s="545">
        <v>0.15293462077541886</v>
      </c>
      <c r="D73" s="545">
        <v>0.15699777913664442</v>
      </c>
      <c r="E73" s="545">
        <v>0.15232960003673501</v>
      </c>
      <c r="F73" s="545">
        <v>0.15293832905462867</v>
      </c>
      <c r="G73" s="590">
        <v>0.15673695228116036</v>
      </c>
      <c r="H73" s="567">
        <v>0.37986232265316833</v>
      </c>
    </row>
    <row r="74" spans="2:9" ht="18.600000000000001" customHeight="1">
      <c r="B74" s="473" t="s">
        <v>199</v>
      </c>
      <c r="C74" s="545">
        <v>0.17545146383802518</v>
      </c>
      <c r="D74" s="545">
        <v>0.17926134280062861</v>
      </c>
      <c r="E74" s="545">
        <v>0.17331870850496001</v>
      </c>
      <c r="F74" s="545">
        <v>0.17422478093342816</v>
      </c>
      <c r="G74" s="590">
        <v>0.17815886496376765</v>
      </c>
      <c r="H74" s="567">
        <v>0.39340840303394853</v>
      </c>
    </row>
    <row r="75" spans="2:9">
      <c r="B75"/>
      <c r="C75" s="31"/>
      <c r="D75" s="31"/>
      <c r="E75" s="31"/>
      <c r="F75" s="31"/>
      <c r="G75" s="31"/>
      <c r="H75" s="31"/>
    </row>
    <row r="76" spans="2:9" ht="135.6" customHeight="1">
      <c r="B76" s="1201" t="s">
        <v>526</v>
      </c>
      <c r="C76" s="1201"/>
      <c r="D76" s="1201"/>
      <c r="E76" s="1201"/>
      <c r="F76" s="1201"/>
      <c r="G76" s="1201"/>
      <c r="H76" s="1201"/>
      <c r="I76" s="1134"/>
    </row>
    <row r="77" spans="2:9">
      <c r="B77"/>
      <c r="C77" s="31"/>
      <c r="D77" s="31"/>
      <c r="E77" s="31"/>
      <c r="F77" s="31"/>
      <c r="G77" s="31"/>
      <c r="H77" s="31"/>
    </row>
    <row r="78" spans="2:9">
      <c r="B78"/>
      <c r="C78" s="31"/>
      <c r="D78" s="31"/>
      <c r="E78" s="31"/>
      <c r="F78" s="31"/>
      <c r="G78" s="31"/>
      <c r="H78" s="31"/>
    </row>
    <row r="79" spans="2:9">
      <c r="B79"/>
      <c r="C79" s="31"/>
      <c r="D79" s="31"/>
      <c r="E79" s="31"/>
      <c r="F79" s="31"/>
      <c r="G79" s="31"/>
      <c r="H79" s="31"/>
    </row>
    <row r="80" spans="2:9">
      <c r="B80"/>
      <c r="C80"/>
      <c r="D80"/>
      <c r="E80"/>
      <c r="F80"/>
      <c r="G80"/>
      <c r="H80" s="31"/>
    </row>
  </sheetData>
  <mergeCells count="1">
    <mergeCell ref="B76:H76"/>
  </mergeCells>
  <phoneticPr fontId="96" type="noConversion"/>
  <pageMargins left="0.70866141732283472" right="0.70866141732283472" top="0.74803149606299213" bottom="0.74803149606299213" header="0.31496062992125984" footer="0.31496062992125984"/>
  <pageSetup paperSize="9" scale="5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7F90-ECDB-46E6-A7FA-D1F06C0B18DC}">
  <sheetPr codeName="Hoja26">
    <tabColor rgb="FFB7DEE8"/>
    <pageSetUpPr fitToPage="1"/>
  </sheetPr>
  <dimension ref="A1:G33"/>
  <sheetViews>
    <sheetView showGridLines="0" zoomScale="60" zoomScaleNormal="60" workbookViewId="0"/>
  </sheetViews>
  <sheetFormatPr baseColWidth="10" defaultColWidth="14.6640625" defaultRowHeight="14.4"/>
  <cols>
    <col min="1" max="1" customWidth="true" width="2.5546875" collapsed="true"/>
    <col min="2" max="2" customWidth="true" style="2" width="115.5546875" collapsed="true"/>
    <col min="3" max="4" customWidth="true" style="80" width="17.5546875" collapsed="true"/>
    <col min="5" max="6" customWidth="true" style="84" width="17.5546875" collapsed="true"/>
    <col min="7" max="7" customWidth="true" style="2" width="6.5546875" collapsed="true"/>
    <col min="8" max="16384" style="2" width="14.6640625" collapsed="true"/>
  </cols>
  <sheetData>
    <row r="1" spans="1:7" s="6" customFormat="1" ht="49.5" customHeight="1">
      <c r="C1" s="79"/>
      <c r="D1" s="79"/>
      <c r="E1" s="79"/>
      <c r="F1" s="79"/>
    </row>
    <row r="2" spans="1:7" s="39" customFormat="1" ht="56.1" customHeight="1">
      <c r="B2" s="263" t="s">
        <v>255</v>
      </c>
      <c r="G2" s="1004"/>
    </row>
    <row r="3" spans="1:7" s="366" customFormat="1" ht="14.7" customHeight="1">
      <c r="A3" s="1"/>
      <c r="C3" s="85"/>
      <c r="D3" s="85"/>
      <c r="E3" s="85"/>
      <c r="F3" s="85"/>
    </row>
    <row r="4" spans="1:7" s="339" customFormat="1" ht="3" customHeight="1">
      <c r="A4"/>
      <c r="B4" s="365"/>
      <c r="C4" s="365"/>
      <c r="D4" s="365"/>
      <c r="E4" s="365"/>
      <c r="F4" s="365"/>
      <c r="G4"/>
    </row>
    <row r="5" spans="1:7" ht="46.2" customHeight="1" thickBot="1">
      <c r="B5" s="119" t="s">
        <v>478</v>
      </c>
      <c r="C5" s="210" t="s">
        <v>207</v>
      </c>
      <c r="D5" s="210" t="s">
        <v>10</v>
      </c>
      <c r="E5" s="210" t="s">
        <v>208</v>
      </c>
      <c r="F5" s="211" t="s">
        <v>209</v>
      </c>
    </row>
    <row r="6" spans="1:7" ht="18.600000000000001" customHeight="1">
      <c r="B6" s="212" t="s">
        <v>40</v>
      </c>
      <c r="C6" s="692">
        <v>7216.406120477508</v>
      </c>
      <c r="D6" s="692">
        <v>637.53790606921802</v>
      </c>
      <c r="E6" s="692">
        <v>102.58727769472523</v>
      </c>
      <c r="F6" s="220">
        <f t="shared" ref="F6:F22" si="0">SUM(C6:E6)</f>
        <v>7956.5313042414509</v>
      </c>
    </row>
    <row r="7" spans="1:7" ht="18.600000000000001" customHeight="1">
      <c r="B7" s="37" t="s">
        <v>210</v>
      </c>
      <c r="C7" s="693">
        <v>254.27725304636962</v>
      </c>
      <c r="D7" s="693">
        <v>21.771583869999997</v>
      </c>
      <c r="E7" s="693">
        <v>47.680931675997691</v>
      </c>
      <c r="F7" s="219">
        <f t="shared" si="0"/>
        <v>323.72976859236729</v>
      </c>
    </row>
    <row r="8" spans="1:7" ht="18.600000000000001" customHeight="1">
      <c r="B8" s="37" t="s">
        <v>41</v>
      </c>
      <c r="C8" s="694">
        <v>2696.6470754136999</v>
      </c>
      <c r="D8" s="694">
        <v>226.62921628999999</v>
      </c>
      <c r="E8" s="695">
        <v>0</v>
      </c>
      <c r="F8" s="82">
        <f t="shared" si="0"/>
        <v>2923.2762917036998</v>
      </c>
    </row>
    <row r="9" spans="1:7" ht="18.600000000000001" customHeight="1">
      <c r="B9" s="37" t="s">
        <v>69</v>
      </c>
      <c r="C9" s="694">
        <v>169.73653173396102</v>
      </c>
      <c r="D9" s="694">
        <v>15.69766459</v>
      </c>
      <c r="E9" s="694">
        <v>-4.9429999999999996</v>
      </c>
      <c r="F9" s="82">
        <f t="shared" si="0"/>
        <v>180.49119632396099</v>
      </c>
    </row>
    <row r="10" spans="1:7" ht="18.600000000000001" customHeight="1">
      <c r="B10" s="37" t="s">
        <v>297</v>
      </c>
      <c r="C10" s="694">
        <v>959.60849041000097</v>
      </c>
      <c r="D10" s="695">
        <v>0</v>
      </c>
      <c r="E10" s="695">
        <v>0</v>
      </c>
      <c r="F10" s="82">
        <f t="shared" si="0"/>
        <v>959.60849041000097</v>
      </c>
    </row>
    <row r="11" spans="1:7" ht="18.600000000000001" customHeight="1">
      <c r="B11" s="208" t="s">
        <v>70</v>
      </c>
      <c r="C11" s="685">
        <v>-220.03304871864202</v>
      </c>
      <c r="D11" s="685">
        <v>-0.41313302000000851</v>
      </c>
      <c r="E11" s="696">
        <v>-5.5910000000000002</v>
      </c>
      <c r="F11" s="221">
        <f t="shared" si="0"/>
        <v>-226.03718173864203</v>
      </c>
    </row>
    <row r="12" spans="1:7" ht="18.600000000000001" customHeight="1">
      <c r="B12" s="222" t="s">
        <v>42</v>
      </c>
      <c r="C12" s="692">
        <v>11076.642422362896</v>
      </c>
      <c r="D12" s="692">
        <v>901.22323779921794</v>
      </c>
      <c r="E12" s="692">
        <v>139.73420937072291</v>
      </c>
      <c r="F12" s="220">
        <f t="shared" si="0"/>
        <v>12117.599869532838</v>
      </c>
    </row>
    <row r="13" spans="1:7" ht="18.600000000000001" customHeight="1">
      <c r="B13" s="37" t="s">
        <v>419</v>
      </c>
      <c r="C13" s="694">
        <v>-4360.0968811174998</v>
      </c>
      <c r="D13" s="694">
        <v>-384.83573285</v>
      </c>
      <c r="E13" s="694">
        <v>-53.26462325100001</v>
      </c>
      <c r="F13" s="82">
        <f t="shared" si="0"/>
        <v>-4798.1972372184991</v>
      </c>
    </row>
    <row r="14" spans="1:7" s="3" customFormat="1" ht="18.600000000000001" customHeight="1">
      <c r="A14"/>
      <c r="B14" s="214" t="s">
        <v>44</v>
      </c>
      <c r="C14" s="697">
        <v>6716.5455412453957</v>
      </c>
      <c r="D14" s="697">
        <v>516.38750494921806</v>
      </c>
      <c r="E14" s="697">
        <v>86.469586119722891</v>
      </c>
      <c r="F14" s="568">
        <f t="shared" si="0"/>
        <v>7319.4026323143371</v>
      </c>
    </row>
    <row r="15" spans="1:7" s="3" customFormat="1" ht="18.600000000000001" customHeight="1">
      <c r="A15"/>
      <c r="B15" s="37" t="s">
        <v>211</v>
      </c>
      <c r="C15" s="694">
        <v>-588.07788814999992</v>
      </c>
      <c r="D15" s="694">
        <v>-28.909106440000002</v>
      </c>
      <c r="E15" s="695">
        <v>0</v>
      </c>
      <c r="F15" s="82">
        <f t="shared" si="0"/>
        <v>-616.98699458999988</v>
      </c>
    </row>
    <row r="16" spans="1:7" s="3" customFormat="1" ht="18.600000000000001" customHeight="1">
      <c r="A16"/>
      <c r="B16" s="37" t="s">
        <v>72</v>
      </c>
      <c r="C16" s="694">
        <v>-162.65873195000026</v>
      </c>
      <c r="D16" s="698">
        <v>-0.16247332999999342</v>
      </c>
      <c r="E16" s="695">
        <v>0</v>
      </c>
      <c r="F16" s="82">
        <f t="shared" si="0"/>
        <v>-162.82120528000024</v>
      </c>
    </row>
    <row r="17" spans="1:6" s="3" customFormat="1" ht="18.600000000000001" customHeight="1">
      <c r="A17"/>
      <c r="B17" s="208" t="s">
        <v>212</v>
      </c>
      <c r="C17" s="685">
        <v>-41.259785020700001</v>
      </c>
      <c r="D17" s="685">
        <v>0.52460162999999405</v>
      </c>
      <c r="E17" s="696">
        <v>-17.833273900000002</v>
      </c>
      <c r="F17" s="221">
        <f t="shared" si="0"/>
        <v>-58.56845729070001</v>
      </c>
    </row>
    <row r="18" spans="1:6" s="3" customFormat="1" ht="18.600000000000001" customHeight="1">
      <c r="A18"/>
      <c r="B18" s="222" t="s">
        <v>74</v>
      </c>
      <c r="C18" s="692">
        <v>5924.5491361246968</v>
      </c>
      <c r="D18" s="692">
        <v>487.84052680921803</v>
      </c>
      <c r="E18" s="692">
        <v>68.636312219722896</v>
      </c>
      <c r="F18" s="220">
        <f t="shared" si="0"/>
        <v>6481.0259751536378</v>
      </c>
    </row>
    <row r="19" spans="1:6" s="3" customFormat="1" ht="18.600000000000001" customHeight="1">
      <c r="A19"/>
      <c r="B19" s="713" t="s">
        <v>463</v>
      </c>
      <c r="C19" s="694">
        <v>-1930.9227549222883</v>
      </c>
      <c r="D19" s="694">
        <v>-136.79169759368392</v>
      </c>
      <c r="E19" s="694">
        <v>-11.349937022997615</v>
      </c>
      <c r="F19" s="82">
        <f t="shared" si="0"/>
        <v>-2079.0643895389694</v>
      </c>
    </row>
    <row r="20" spans="1:6" s="3" customFormat="1" ht="18.600000000000001" customHeight="1">
      <c r="A20"/>
      <c r="B20" s="124" t="s">
        <v>75</v>
      </c>
      <c r="C20" s="149">
        <v>3993.6263812024085</v>
      </c>
      <c r="D20" s="149">
        <v>351.04882921553411</v>
      </c>
      <c r="E20" s="149">
        <v>57.286375196725281</v>
      </c>
      <c r="F20" s="150">
        <f t="shared" si="0"/>
        <v>4401.9615856146675</v>
      </c>
    </row>
    <row r="21" spans="1:6" s="3" customFormat="1" ht="18.600000000000001" customHeight="1">
      <c r="A21"/>
      <c r="B21" s="37" t="s">
        <v>76</v>
      </c>
      <c r="C21" s="81">
        <v>5.2399063598917106</v>
      </c>
      <c r="D21" s="317">
        <v>0</v>
      </c>
      <c r="E21" s="317">
        <v>0</v>
      </c>
      <c r="F21" s="82">
        <f t="shared" si="0"/>
        <v>5.2399063598917106</v>
      </c>
    </row>
    <row r="22" spans="1:6" ht="18.45" customHeight="1">
      <c r="B22" s="124" t="s">
        <v>45</v>
      </c>
      <c r="C22" s="149">
        <v>3988.3864748425103</v>
      </c>
      <c r="D22" s="149">
        <v>351.04882921553411</v>
      </c>
      <c r="E22" s="149">
        <v>57.286375196725288</v>
      </c>
      <c r="F22" s="150">
        <f t="shared" si="0"/>
        <v>4396.7216792547697</v>
      </c>
    </row>
    <row r="23" spans="1:6">
      <c r="B23"/>
      <c r="C23" s="83"/>
      <c r="D23" s="83"/>
      <c r="E23" s="83"/>
      <c r="F23" s="83"/>
    </row>
    <row r="24" spans="1:6">
      <c r="B24"/>
      <c r="C24" s="83"/>
      <c r="D24" s="83"/>
      <c r="E24" s="83"/>
      <c r="F24" s="83"/>
    </row>
    <row r="33" spans="2:2" ht="19.8">
      <c r="B33" s="690"/>
    </row>
  </sheetData>
  <phoneticPr fontId="96" type="noConversion"/>
  <pageMargins left="0.70866141732283472" right="0.70866141732283472" top="0.74803149606299213" bottom="0.74803149606299213" header="0.31496062992125984" footer="0.31496062992125984"/>
  <pageSetup paperSize="9" scale="79" orientation="landscape" verticalDpi="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24A5-322B-4303-840E-62605D112BFB}">
  <sheetPr codeName="Hoja30">
    <tabColor rgb="FFB7DEE8"/>
    <pageSetUpPr fitToPage="1"/>
  </sheetPr>
  <dimension ref="A1:K59"/>
  <sheetViews>
    <sheetView showGridLines="0" zoomScale="60" zoomScaleNormal="60" workbookViewId="0"/>
  </sheetViews>
  <sheetFormatPr baseColWidth="10" defaultColWidth="14.6640625" defaultRowHeight="14.4"/>
  <cols>
    <col min="1" max="1" customWidth="true" width="2.5546875" collapsed="true"/>
    <col min="2" max="2" customWidth="true" width="115.5546875" collapsed="true"/>
    <col min="3" max="5" customWidth="true" width="17.5546875" collapsed="true"/>
    <col min="6" max="6" customWidth="true" style="2" width="17.5546875" collapsed="true"/>
    <col min="7" max="9" customWidth="true" width="17.5546875" collapsed="true"/>
    <col min="10" max="10" customWidth="true" style="2" width="17.5546875" collapsed="true"/>
    <col min="11" max="11" customWidth="true" style="2" width="3.109375" collapsed="true"/>
    <col min="12" max="16384" style="2" width="14.6640625" collapsed="true"/>
  </cols>
  <sheetData>
    <row r="1" spans="1:11" s="6" customFormat="1" ht="49.5" customHeight="1">
      <c r="C1" s="39"/>
      <c r="D1" s="39"/>
      <c r="E1" s="39"/>
      <c r="F1" s="39"/>
      <c r="G1" s="39"/>
      <c r="H1" s="79"/>
      <c r="I1" s="79"/>
      <c r="J1" s="79"/>
    </row>
    <row r="2" spans="1:11" s="39" customFormat="1" ht="56.1" customHeight="1">
      <c r="B2" s="263" t="s">
        <v>213</v>
      </c>
    </row>
    <row r="3" spans="1:11" ht="14.7" customHeight="1">
      <c r="A3" s="1"/>
      <c r="B3" s="339"/>
      <c r="C3" s="339"/>
      <c r="D3" s="339"/>
      <c r="E3" s="339"/>
      <c r="F3" s="339"/>
      <c r="G3" s="339"/>
      <c r="H3" s="339"/>
      <c r="I3" s="339"/>
      <c r="J3" s="339"/>
      <c r="K3" s="39"/>
    </row>
    <row r="4" spans="1:11" ht="2.7" customHeight="1">
      <c r="B4" s="153"/>
      <c r="C4" s="153"/>
      <c r="D4" s="153"/>
      <c r="E4" s="153"/>
      <c r="F4" s="153"/>
      <c r="G4" s="153"/>
      <c r="H4" s="153"/>
      <c r="I4" s="153"/>
      <c r="J4" s="153"/>
      <c r="K4" s="39"/>
    </row>
    <row r="5" spans="1:11" s="33" customFormat="1" ht="18" customHeight="1">
      <c r="A5"/>
      <c r="B5" s="1203" t="s">
        <v>103</v>
      </c>
      <c r="C5" s="1205" t="s">
        <v>506</v>
      </c>
      <c r="D5" s="1205" t="s">
        <v>507</v>
      </c>
      <c r="E5" s="1205" t="s">
        <v>80</v>
      </c>
      <c r="F5" s="1153" t="s">
        <v>504</v>
      </c>
      <c r="G5" s="1153" t="s">
        <v>474</v>
      </c>
      <c r="H5" s="1153" t="s">
        <v>438</v>
      </c>
      <c r="I5" s="1153" t="s">
        <v>418</v>
      </c>
      <c r="J5" s="1153" t="s">
        <v>410</v>
      </c>
      <c r="K5" s="39"/>
    </row>
    <row r="6" spans="1:11" s="33" customFormat="1" ht="18" customHeight="1" thickBot="1">
      <c r="A6"/>
      <c r="B6" s="1204"/>
      <c r="C6" s="1206"/>
      <c r="D6" s="1206"/>
      <c r="E6" s="1206"/>
      <c r="F6" s="1190"/>
      <c r="G6" s="1190"/>
      <c r="H6" s="1190"/>
      <c r="I6" s="1190"/>
      <c r="J6" s="1190"/>
      <c r="K6" s="39"/>
    </row>
    <row r="7" spans="1:11" s="33" customFormat="1" ht="18.600000000000001" customHeight="1">
      <c r="A7"/>
      <c r="B7" s="191" t="s">
        <v>214</v>
      </c>
      <c r="C7" s="152"/>
      <c r="D7" s="152"/>
      <c r="E7" s="152"/>
      <c r="F7" s="152"/>
      <c r="G7" s="152"/>
      <c r="H7" s="152"/>
      <c r="I7" s="152"/>
      <c r="J7" s="152"/>
      <c r="K7" s="39"/>
    </row>
    <row r="8" spans="1:11" s="33" customFormat="1" ht="18.600000000000001" customHeight="1">
      <c r="A8"/>
      <c r="B8" s="193" t="s">
        <v>40</v>
      </c>
      <c r="C8" s="253">
        <v>7216.406120477508</v>
      </c>
      <c r="D8" s="223">
        <v>7583.4447736025504</v>
      </c>
      <c r="E8" s="224">
        <f t="shared" ref="E8:E15" si="0">+((C8-D8)/D8)*100</f>
        <v>-4.8399990252804201</v>
      </c>
      <c r="F8" s="253">
        <v>2430.3764123545848</v>
      </c>
      <c r="G8" s="522">
        <v>2391.9358198030427</v>
      </c>
      <c r="H8" s="522">
        <v>2394.0938883198796</v>
      </c>
      <c r="I8" s="522">
        <v>2480.4546914216189</v>
      </c>
      <c r="J8" s="522">
        <v>2523.3716700766772</v>
      </c>
      <c r="K8" s="39"/>
    </row>
    <row r="9" spans="1:11" s="33" customFormat="1" ht="18.600000000000001" customHeight="1">
      <c r="A9"/>
      <c r="B9" s="57" t="s">
        <v>210</v>
      </c>
      <c r="C9" s="254">
        <v>254.27725304636962</v>
      </c>
      <c r="D9" s="86">
        <v>202.99632825710702</v>
      </c>
      <c r="E9" s="87">
        <f t="shared" si="0"/>
        <v>25.261996228972293</v>
      </c>
      <c r="F9" s="254">
        <v>110.12606678301708</v>
      </c>
      <c r="G9" s="523">
        <v>66.899295399762593</v>
      </c>
      <c r="H9" s="523">
        <v>77.251890863589892</v>
      </c>
      <c r="I9" s="523">
        <v>29.12761207121445</v>
      </c>
      <c r="J9" s="523">
        <v>96.214201386508108</v>
      </c>
      <c r="K9" s="39"/>
    </row>
    <row r="10" spans="1:11" s="33" customFormat="1" ht="18.600000000000001" customHeight="1">
      <c r="A10"/>
      <c r="B10" s="57" t="s">
        <v>41</v>
      </c>
      <c r="C10" s="254">
        <v>2696.6470754136999</v>
      </c>
      <c r="D10" s="86">
        <v>2534.4108866011802</v>
      </c>
      <c r="E10" s="87">
        <f t="shared" si="0"/>
        <v>6.4013372760598264</v>
      </c>
      <c r="F10" s="254">
        <v>898.26928327578003</v>
      </c>
      <c r="G10" s="523">
        <v>911.57829255292211</v>
      </c>
      <c r="H10" s="523">
        <v>886.79949958499799</v>
      </c>
      <c r="I10" s="523">
        <v>917.83411105831999</v>
      </c>
      <c r="J10" s="523">
        <v>847.43030290118008</v>
      </c>
      <c r="K10" s="39"/>
    </row>
    <row r="11" spans="1:11" s="33" customFormat="1" ht="18.600000000000001" customHeight="1">
      <c r="A11"/>
      <c r="B11" s="57" t="s">
        <v>69</v>
      </c>
      <c r="C11" s="254">
        <v>169.73653173396102</v>
      </c>
      <c r="D11" s="86">
        <v>163.54343849588801</v>
      </c>
      <c r="E11" s="87">
        <f t="shared" si="0"/>
        <v>3.786818532758633</v>
      </c>
      <c r="F11" s="254">
        <v>42.805526960540014</v>
      </c>
      <c r="G11" s="523">
        <v>64.340995458148072</v>
      </c>
      <c r="H11" s="523">
        <v>62.590009315272908</v>
      </c>
      <c r="I11" s="523">
        <v>32.700635537663992</v>
      </c>
      <c r="J11" s="523">
        <v>43.517911991411992</v>
      </c>
      <c r="K11" s="39"/>
    </row>
    <row r="12" spans="1:11" s="33" customFormat="1" ht="18.600000000000001" customHeight="1">
      <c r="A12"/>
      <c r="B12" s="57" t="s">
        <v>297</v>
      </c>
      <c r="C12" s="254">
        <v>959.60849041000097</v>
      </c>
      <c r="D12" s="86">
        <v>896.2990193899991</v>
      </c>
      <c r="E12" s="87">
        <f t="shared" si="0"/>
        <v>7.0634319184114318</v>
      </c>
      <c r="F12" s="254">
        <v>326.65797471000207</v>
      </c>
      <c r="G12" s="523">
        <v>316.52765687999891</v>
      </c>
      <c r="H12" s="523">
        <v>316.42285882000004</v>
      </c>
      <c r="I12" s="523">
        <v>320.04344154000097</v>
      </c>
      <c r="J12" s="523">
        <v>302.17436870999916</v>
      </c>
      <c r="K12" s="39"/>
    </row>
    <row r="13" spans="1:11" s="33" customFormat="1" ht="18.600000000000001" customHeight="1">
      <c r="A13"/>
      <c r="B13" s="225" t="s">
        <v>70</v>
      </c>
      <c r="C13" s="255">
        <v>-220.03304871864202</v>
      </c>
      <c r="D13" s="226">
        <v>-726.16525344328704</v>
      </c>
      <c r="E13" s="227">
        <f t="shared" si="0"/>
        <v>-69.699314629100968</v>
      </c>
      <c r="F13" s="255">
        <v>-62.295353254624978</v>
      </c>
      <c r="G13" s="524">
        <v>-72.500712119841026</v>
      </c>
      <c r="H13" s="524">
        <v>-85.236983344176025</v>
      </c>
      <c r="I13" s="524">
        <v>-66.380961551797014</v>
      </c>
      <c r="J13" s="524">
        <v>-75.051050002931106</v>
      </c>
      <c r="K13" s="39"/>
    </row>
    <row r="14" spans="1:11" s="33" customFormat="1" ht="18.600000000000001" customHeight="1">
      <c r="A14"/>
      <c r="B14" s="193" t="s">
        <v>42</v>
      </c>
      <c r="C14" s="253">
        <v>11076.642422362896</v>
      </c>
      <c r="D14" s="223">
        <v>10654.529192903437</v>
      </c>
      <c r="E14" s="224">
        <f t="shared" si="0"/>
        <v>3.9618196338568583</v>
      </c>
      <c r="F14" s="253">
        <v>3745.9399108292987</v>
      </c>
      <c r="G14" s="522">
        <v>3678.781347974033</v>
      </c>
      <c r="H14" s="522">
        <v>3651.9211635595643</v>
      </c>
      <c r="I14" s="522">
        <v>3713.7795300770213</v>
      </c>
      <c r="J14" s="522">
        <v>3737.6574050628456</v>
      </c>
      <c r="K14" s="39"/>
    </row>
    <row r="15" spans="1:11" s="33" customFormat="1" ht="18.600000000000001" customHeight="1">
      <c r="A15"/>
      <c r="B15" s="57" t="s">
        <v>419</v>
      </c>
      <c r="C15" s="254">
        <v>-4360.0968811174998</v>
      </c>
      <c r="D15" s="86">
        <v>-4131.4264079325103</v>
      </c>
      <c r="E15" s="87">
        <f t="shared" si="0"/>
        <v>5.5349037016835814</v>
      </c>
      <c r="F15" s="254">
        <v>-1470.8030453155197</v>
      </c>
      <c r="G15" s="523">
        <v>-1453.74128017056</v>
      </c>
      <c r="H15" s="523">
        <v>-1435.5525556314199</v>
      </c>
      <c r="I15" s="523">
        <v>-1412.6964063329604</v>
      </c>
      <c r="J15" s="523">
        <v>-1392.0125218500407</v>
      </c>
      <c r="K15" s="39"/>
    </row>
    <row r="16" spans="1:11" s="33" customFormat="1" ht="18.600000000000001" customHeight="1">
      <c r="A16"/>
      <c r="B16" s="569" t="s">
        <v>44</v>
      </c>
      <c r="C16" s="570">
        <v>6716.5455412453957</v>
      </c>
      <c r="D16" s="571">
        <v>6523.1027849709271</v>
      </c>
      <c r="E16" s="572">
        <f t="shared" ref="E16:E24" si="1">+((C16-D16)/D16)*100</f>
        <v>2.965502195062081</v>
      </c>
      <c r="F16" s="570">
        <v>2275.136865513779</v>
      </c>
      <c r="G16" s="965">
        <v>2225.040067803473</v>
      </c>
      <c r="H16" s="965">
        <v>2216.3686079281447</v>
      </c>
      <c r="I16" s="965">
        <v>2301.0831237440616</v>
      </c>
      <c r="J16" s="965">
        <v>2345.6448832128049</v>
      </c>
      <c r="K16" s="39"/>
    </row>
    <row r="17" spans="1:11" s="33" customFormat="1" ht="18.600000000000001" customHeight="1">
      <c r="A17"/>
      <c r="B17" s="57" t="s">
        <v>211</v>
      </c>
      <c r="C17" s="254">
        <v>-588.07788814999992</v>
      </c>
      <c r="D17" s="86">
        <v>-698.83297023</v>
      </c>
      <c r="E17" s="87">
        <f t="shared" si="1"/>
        <v>-15.84857709898094</v>
      </c>
      <c r="F17" s="254">
        <v>-243.56360590999992</v>
      </c>
      <c r="G17" s="962">
        <v>-173.22729262999997</v>
      </c>
      <c r="H17" s="962">
        <v>-171.28698961000001</v>
      </c>
      <c r="I17" s="962">
        <v>-328.6749521000001</v>
      </c>
      <c r="J17" s="962">
        <v>-216.70424921999998</v>
      </c>
      <c r="K17" s="39"/>
    </row>
    <row r="18" spans="1:11" s="33" customFormat="1" ht="18.600000000000001" customHeight="1">
      <c r="A18"/>
      <c r="B18" s="57" t="s">
        <v>72</v>
      </c>
      <c r="C18" s="254">
        <v>-162.65873195000026</v>
      </c>
      <c r="D18" s="86">
        <v>-234.84635260000002</v>
      </c>
      <c r="E18" s="509">
        <f t="shared" si="1"/>
        <v>-30.738233679512444</v>
      </c>
      <c r="F18" s="254">
        <v>-57.495006350000182</v>
      </c>
      <c r="G18" s="962">
        <v>-62.160250640000044</v>
      </c>
      <c r="H18" s="962">
        <v>-43.003474960000005</v>
      </c>
      <c r="I18" s="962">
        <v>-50.385156819999786</v>
      </c>
      <c r="J18" s="962">
        <v>-59.002248330000079</v>
      </c>
      <c r="K18" s="39"/>
    </row>
    <row r="19" spans="1:11" s="33" customFormat="1" ht="18.600000000000001" customHeight="1">
      <c r="A19"/>
      <c r="B19" s="966" t="s">
        <v>212</v>
      </c>
      <c r="C19" s="967">
        <v>-41.259785020700001</v>
      </c>
      <c r="D19" s="968">
        <v>-81.372983265946615</v>
      </c>
      <c r="E19" s="969">
        <f t="shared" si="1"/>
        <v>-49.295474536243766</v>
      </c>
      <c r="F19" s="967">
        <v>-16.997956172000009</v>
      </c>
      <c r="G19" s="970">
        <v>-17.4807589087</v>
      </c>
      <c r="H19" s="970">
        <v>-6.781069939999993</v>
      </c>
      <c r="I19" s="970">
        <v>53.513500170518121</v>
      </c>
      <c r="J19" s="970">
        <v>-27.936908363468003</v>
      </c>
      <c r="K19" s="39"/>
    </row>
    <row r="20" spans="1:11" s="33" customFormat="1" ht="18.600000000000001" customHeight="1">
      <c r="A20"/>
      <c r="B20" s="193" t="s">
        <v>74</v>
      </c>
      <c r="C20" s="253">
        <v>5924.5491361246968</v>
      </c>
      <c r="D20" s="223">
        <v>5508.0504788749813</v>
      </c>
      <c r="E20" s="224">
        <f t="shared" si="1"/>
        <v>7.5616347171673937</v>
      </c>
      <c r="F20" s="253">
        <v>1957.0802970817792</v>
      </c>
      <c r="G20" s="963">
        <v>1972.1717656247736</v>
      </c>
      <c r="H20" s="963">
        <v>1995.2970734181445</v>
      </c>
      <c r="I20" s="963">
        <v>1975.5365149945792</v>
      </c>
      <c r="J20" s="963">
        <v>2042.0014772993363</v>
      </c>
      <c r="K20" s="39"/>
    </row>
    <row r="21" spans="1:11" s="33" customFormat="1" ht="18.600000000000001" customHeight="1">
      <c r="A21"/>
      <c r="B21" s="714" t="s">
        <v>463</v>
      </c>
      <c r="C21" s="255">
        <v>-1930.9227549222883</v>
      </c>
      <c r="D21" s="226">
        <v>-1720.5400287857763</v>
      </c>
      <c r="E21" s="227">
        <f t="shared" si="1"/>
        <v>12.227714706817013</v>
      </c>
      <c r="F21" s="253">
        <v>-628.17812473119</v>
      </c>
      <c r="G21" s="963">
        <v>-636.15763098083983</v>
      </c>
      <c r="H21" s="963">
        <v>-666.5869992102588</v>
      </c>
      <c r="I21" s="963">
        <v>-574.83723792651733</v>
      </c>
      <c r="J21" s="963">
        <v>-582.41986170713835</v>
      </c>
      <c r="K21" s="39"/>
    </row>
    <row r="22" spans="1:11" s="33" customFormat="1" ht="18.600000000000001" customHeight="1">
      <c r="A22"/>
      <c r="B22" s="193" t="s">
        <v>75</v>
      </c>
      <c r="C22" s="253">
        <v>3993.6263812024085</v>
      </c>
      <c r="D22" s="223">
        <v>3787.5104500892048</v>
      </c>
      <c r="E22" s="224">
        <f t="shared" si="1"/>
        <v>5.4419897668757375</v>
      </c>
      <c r="F22" s="253">
        <v>1328.9021723505894</v>
      </c>
      <c r="G22" s="963">
        <v>1336.0141346439336</v>
      </c>
      <c r="H22" s="963">
        <v>1328.7100742078856</v>
      </c>
      <c r="I22" s="963">
        <v>1400.6992770680617</v>
      </c>
      <c r="J22" s="963">
        <v>1459.581615592198</v>
      </c>
      <c r="K22" s="39"/>
    </row>
    <row r="23" spans="1:11" s="33" customFormat="1" ht="18.600000000000001" customHeight="1">
      <c r="A23"/>
      <c r="B23" s="225" t="s">
        <v>76</v>
      </c>
      <c r="C23" s="255">
        <v>5.2399063598917106</v>
      </c>
      <c r="D23" s="226">
        <v>4.6819272684182796</v>
      </c>
      <c r="E23" s="1140">
        <f>+((C23-D23)/D23)*100</f>
        <v>11.917722328521691</v>
      </c>
      <c r="F23" s="253">
        <v>2.06082297863599</v>
      </c>
      <c r="G23" s="963">
        <v>1.8512797543618604</v>
      </c>
      <c r="H23" s="963">
        <v>1.3278036268938598</v>
      </c>
      <c r="I23" s="963">
        <v>2.0424320845349602</v>
      </c>
      <c r="J23" s="963">
        <v>3.1317225926523902</v>
      </c>
      <c r="K23" s="39"/>
    </row>
    <row r="24" spans="1:11" s="33" customFormat="1" ht="18.600000000000001" customHeight="1">
      <c r="A24"/>
      <c r="B24" s="193" t="s">
        <v>466</v>
      </c>
      <c r="C24" s="253">
        <v>3988.3864748425103</v>
      </c>
      <c r="D24" s="223">
        <v>3782.828522820776</v>
      </c>
      <c r="E24" s="224">
        <f t="shared" si="1"/>
        <v>5.4339748889398258</v>
      </c>
      <c r="F24" s="253">
        <v>1326.8413493719511</v>
      </c>
      <c r="G24" s="963">
        <v>1334.1628548895726</v>
      </c>
      <c r="H24" s="963">
        <v>1327.3822705809871</v>
      </c>
      <c r="I24" s="963">
        <v>1398.6568449835315</v>
      </c>
      <c r="J24" s="963">
        <v>1456.4498929995355</v>
      </c>
      <c r="K24" s="39"/>
    </row>
    <row r="25" spans="1:11" s="33" customFormat="1" ht="18.600000000000001" customHeight="1">
      <c r="A25"/>
      <c r="B25" s="368"/>
      <c r="C25" s="368"/>
      <c r="D25" s="368"/>
      <c r="E25" s="368"/>
      <c r="F25" s="368"/>
      <c r="G25" s="368"/>
      <c r="H25" s="368"/>
      <c r="I25" s="368"/>
      <c r="J25" s="368"/>
      <c r="K25" s="39"/>
    </row>
    <row r="26" spans="1:11" s="33" customFormat="1" ht="18.600000000000001" customHeight="1">
      <c r="A26"/>
      <c r="B26" s="192" t="s">
        <v>302</v>
      </c>
      <c r="C26" s="151"/>
      <c r="D26" s="151"/>
      <c r="E26" s="151"/>
      <c r="F26" s="151"/>
      <c r="G26" s="151"/>
      <c r="H26" s="151"/>
      <c r="I26" s="151"/>
      <c r="J26" s="151"/>
      <c r="K26" s="39"/>
    </row>
    <row r="27" spans="1:11" s="33" customFormat="1" ht="18.600000000000001" customHeight="1">
      <c r="A27"/>
      <c r="B27" s="369" t="s">
        <v>354</v>
      </c>
      <c r="C27" s="1047">
        <v>1439.1018765945521</v>
      </c>
      <c r="D27" s="1048">
        <v>1264.9923607780233</v>
      </c>
      <c r="E27" s="1049">
        <f t="shared" ref="E27:E46" si="2">+((C27-D27)/D27)*100</f>
        <v>13.763681205904208</v>
      </c>
      <c r="F27" s="370">
        <v>495.42140072132332</v>
      </c>
      <c r="G27" s="525">
        <v>469.06376964867968</v>
      </c>
      <c r="H27" s="525">
        <v>474.61670622454903</v>
      </c>
      <c r="I27" s="525">
        <v>485.75637953913406</v>
      </c>
      <c r="J27" s="525">
        <v>441.94316865657237</v>
      </c>
      <c r="K27" s="39"/>
    </row>
    <row r="28" spans="1:11" s="33" customFormat="1" ht="18.600000000000001" customHeight="1">
      <c r="A28"/>
      <c r="B28" s="174" t="s">
        <v>104</v>
      </c>
      <c r="C28" s="1050">
        <v>1038.2516326445511</v>
      </c>
      <c r="D28" s="1051">
        <v>910.03350642802422</v>
      </c>
      <c r="E28" s="372">
        <f t="shared" si="2"/>
        <v>14.089385205144406</v>
      </c>
      <c r="F28" s="254">
        <v>360.58797577132134</v>
      </c>
      <c r="G28" s="523">
        <v>337.95591075868072</v>
      </c>
      <c r="H28" s="523">
        <v>339.70774611454908</v>
      </c>
      <c r="I28" s="523">
        <v>339.09785661913293</v>
      </c>
      <c r="J28" s="523">
        <v>314.79914456657337</v>
      </c>
      <c r="K28" s="39"/>
    </row>
    <row r="29" spans="1:11" s="33" customFormat="1" ht="18.600000000000001" customHeight="1">
      <c r="A29"/>
      <c r="B29" s="175" t="s">
        <v>286</v>
      </c>
      <c r="C29" s="1050">
        <v>788.47509986455111</v>
      </c>
      <c r="D29" s="1051">
        <v>680.40604882802427</v>
      </c>
      <c r="E29" s="372">
        <f t="shared" si="2"/>
        <v>15.883023265691424</v>
      </c>
      <c r="F29" s="254">
        <v>275.30647045132133</v>
      </c>
      <c r="G29" s="523">
        <v>256.88258563868072</v>
      </c>
      <c r="H29" s="523">
        <v>256.28604377454906</v>
      </c>
      <c r="I29" s="523">
        <v>247.59041377913292</v>
      </c>
      <c r="J29" s="523">
        <v>236.44194075657342</v>
      </c>
      <c r="K29" s="39"/>
    </row>
    <row r="30" spans="1:11" s="33" customFormat="1" ht="18.600000000000001" customHeight="1">
      <c r="A30"/>
      <c r="B30" s="175" t="s">
        <v>287</v>
      </c>
      <c r="C30" s="1050">
        <v>249.77653277999997</v>
      </c>
      <c r="D30" s="1051">
        <v>229.62745759999999</v>
      </c>
      <c r="E30" s="372">
        <f t="shared" si="2"/>
        <v>8.7746802540916971</v>
      </c>
      <c r="F30" s="254">
        <v>85.281505319999994</v>
      </c>
      <c r="G30" s="523">
        <v>81.073325119999978</v>
      </c>
      <c r="H30" s="523">
        <v>83.42170234000001</v>
      </c>
      <c r="I30" s="523">
        <v>91.507442840000039</v>
      </c>
      <c r="J30" s="523">
        <v>78.357203809999959</v>
      </c>
      <c r="K30" s="39"/>
    </row>
    <row r="31" spans="1:11" s="33" customFormat="1" ht="18.600000000000001" customHeight="1">
      <c r="A31"/>
      <c r="B31" s="174" t="s">
        <v>284</v>
      </c>
      <c r="C31" s="1050">
        <v>400.85024395000102</v>
      </c>
      <c r="D31" s="1051">
        <v>354.95885434999906</v>
      </c>
      <c r="E31" s="372">
        <f t="shared" si="2"/>
        <v>12.928650472471888</v>
      </c>
      <c r="F31" s="254">
        <v>134.83342495000198</v>
      </c>
      <c r="G31" s="523">
        <v>131.10785888999899</v>
      </c>
      <c r="H31" s="523">
        <v>134.90896010999998</v>
      </c>
      <c r="I31" s="523">
        <v>146.6585229200011</v>
      </c>
      <c r="J31" s="523">
        <v>127.14402408999901</v>
      </c>
      <c r="K31" s="39"/>
    </row>
    <row r="32" spans="1:11" s="33" customFormat="1" ht="18.600000000000001" customHeight="1">
      <c r="A32"/>
      <c r="B32" s="175" t="s">
        <v>285</v>
      </c>
      <c r="C32" s="1050">
        <v>293.66047995000099</v>
      </c>
      <c r="D32" s="1051">
        <v>285.10445815999901</v>
      </c>
      <c r="E32" s="372">
        <f t="shared" si="2"/>
        <v>3.001012977917163</v>
      </c>
      <c r="F32" s="254">
        <v>97.243295900001982</v>
      </c>
      <c r="G32" s="523">
        <v>96.157326609998989</v>
      </c>
      <c r="H32" s="523">
        <v>100.25985743999999</v>
      </c>
      <c r="I32" s="523">
        <v>97.189011310001092</v>
      </c>
      <c r="J32" s="523">
        <v>102.279482899999</v>
      </c>
      <c r="K32" s="39"/>
    </row>
    <row r="33" spans="1:11" s="33" customFormat="1" ht="18.600000000000001" customHeight="1">
      <c r="A33"/>
      <c r="B33" s="175" t="s">
        <v>288</v>
      </c>
      <c r="C33" s="1050">
        <v>101.80946037999999</v>
      </c>
      <c r="D33" s="1051">
        <v>67.287969410000017</v>
      </c>
      <c r="E33" s="372">
        <f t="shared" si="2"/>
        <v>51.304105730480785</v>
      </c>
      <c r="F33" s="254">
        <v>35.788358469999999</v>
      </c>
      <c r="G33" s="523">
        <v>32.780381769999998</v>
      </c>
      <c r="H33" s="523">
        <v>33.240720139999993</v>
      </c>
      <c r="I33" s="523">
        <v>48.084143720000014</v>
      </c>
      <c r="J33" s="523">
        <v>23.844231180000005</v>
      </c>
      <c r="K33" s="39"/>
    </row>
    <row r="34" spans="1:11" s="33" customFormat="1" ht="18.600000000000001" customHeight="1">
      <c r="A34"/>
      <c r="B34" s="175" t="s">
        <v>303</v>
      </c>
      <c r="C34" s="1050">
        <v>5.380303620000003</v>
      </c>
      <c r="D34" s="1051">
        <v>2.5664267800000018</v>
      </c>
      <c r="E34" s="1139">
        <f t="shared" si="2"/>
        <v>109.64181257491394</v>
      </c>
      <c r="F34" s="254">
        <v>1.8017705800000021</v>
      </c>
      <c r="G34" s="523">
        <v>2.1701505100000005</v>
      </c>
      <c r="H34" s="523">
        <v>1.4083825299999999</v>
      </c>
      <c r="I34" s="523">
        <v>1.3853678899999942</v>
      </c>
      <c r="J34" s="523">
        <v>1.0203100100000011</v>
      </c>
      <c r="K34" s="39"/>
    </row>
    <row r="35" spans="1:11" s="33" customFormat="1" ht="18.600000000000001" customHeight="1">
      <c r="A35"/>
      <c r="B35" s="369" t="s">
        <v>290</v>
      </c>
      <c r="C35" s="1047">
        <v>840.1938748</v>
      </c>
      <c r="D35" s="1048">
        <v>802.16248955000003</v>
      </c>
      <c r="E35" s="1049">
        <f t="shared" si="2"/>
        <v>4.7411074122070893</v>
      </c>
      <c r="F35" s="370">
        <v>286.88550487000003</v>
      </c>
      <c r="G35" s="525">
        <v>276.98394996999997</v>
      </c>
      <c r="H35" s="525">
        <v>276.32441996</v>
      </c>
      <c r="I35" s="525">
        <v>272.52021740000009</v>
      </c>
      <c r="J35" s="525">
        <v>263.40900321000004</v>
      </c>
      <c r="K35" s="39"/>
    </row>
    <row r="36" spans="1:11" s="33" customFormat="1" ht="18.600000000000001" customHeight="1">
      <c r="A36"/>
      <c r="B36" s="174" t="s">
        <v>289</v>
      </c>
      <c r="C36" s="1050">
        <v>564.13855008000007</v>
      </c>
      <c r="D36" s="1051">
        <v>543.90659182000002</v>
      </c>
      <c r="E36" s="372">
        <f t="shared" si="2"/>
        <v>3.7197486782244411</v>
      </c>
      <c r="F36" s="254">
        <v>193.62632034000006</v>
      </c>
      <c r="G36" s="523">
        <v>187.58994849999999</v>
      </c>
      <c r="H36" s="523">
        <v>182.92228124000002</v>
      </c>
      <c r="I36" s="523">
        <v>174.77028651000009</v>
      </c>
      <c r="J36" s="523">
        <v>176.05065463000003</v>
      </c>
      <c r="K36" s="39"/>
    </row>
    <row r="37" spans="1:11" s="33" customFormat="1" ht="18.600000000000001" customHeight="1">
      <c r="A37"/>
      <c r="B37" s="174" t="s">
        <v>291</v>
      </c>
      <c r="C37" s="1050">
        <v>276.05532471999999</v>
      </c>
      <c r="D37" s="1051">
        <v>258.25589773000002</v>
      </c>
      <c r="E37" s="372">
        <f t="shared" si="2"/>
        <v>6.8921667022717221</v>
      </c>
      <c r="F37" s="254">
        <v>93.25918452999997</v>
      </c>
      <c r="G37" s="523">
        <v>89.394001469999992</v>
      </c>
      <c r="H37" s="523">
        <v>93.402138720000011</v>
      </c>
      <c r="I37" s="523">
        <v>97.74993089000003</v>
      </c>
      <c r="J37" s="523">
        <v>87.358348580000012</v>
      </c>
      <c r="K37" s="39"/>
    </row>
    <row r="38" spans="1:11" s="33" customFormat="1" ht="18.600000000000001" customHeight="1">
      <c r="A38"/>
      <c r="B38" s="369" t="s">
        <v>277</v>
      </c>
      <c r="C38" s="1047">
        <v>1376.9598144291485</v>
      </c>
      <c r="D38" s="1048">
        <v>1363.5550556631572</v>
      </c>
      <c r="E38" s="1049">
        <f t="shared" si="2"/>
        <v>0.98307425947476812</v>
      </c>
      <c r="F38" s="370">
        <v>442.62035239446169</v>
      </c>
      <c r="G38" s="525">
        <v>482.05822981423836</v>
      </c>
      <c r="H38" s="525">
        <v>452.28123222044826</v>
      </c>
      <c r="I38" s="525">
        <v>479.60095565918169</v>
      </c>
      <c r="J38" s="525">
        <v>444.25249974460314</v>
      </c>
      <c r="K38" s="39"/>
    </row>
    <row r="39" spans="1:11" s="33" customFormat="1" ht="18.600000000000001" customHeight="1">
      <c r="A39"/>
      <c r="B39" s="174" t="s">
        <v>293</v>
      </c>
      <c r="C39" s="1050">
        <v>1115.8417245291485</v>
      </c>
      <c r="D39" s="1051">
        <v>1176.5926858331572</v>
      </c>
      <c r="E39" s="372">
        <f t="shared" si="2"/>
        <v>-5.1632958487235898</v>
      </c>
      <c r="F39" s="254">
        <v>362.32070728446172</v>
      </c>
      <c r="G39" s="523">
        <v>378.59693624423835</v>
      </c>
      <c r="H39" s="523">
        <v>374.92408100044827</v>
      </c>
      <c r="I39" s="523">
        <v>401.52232596918168</v>
      </c>
      <c r="J39" s="523">
        <v>395.05246269460315</v>
      </c>
      <c r="K39" s="39"/>
    </row>
    <row r="40" spans="1:11" s="33" customFormat="1" ht="18.600000000000001" customHeight="1">
      <c r="A40"/>
      <c r="B40" s="174" t="s">
        <v>292</v>
      </c>
      <c r="C40" s="1050">
        <v>261.11808989999997</v>
      </c>
      <c r="D40" s="1051">
        <v>186.96236983</v>
      </c>
      <c r="E40" s="372">
        <f t="shared" si="2"/>
        <v>39.663446787408517</v>
      </c>
      <c r="F40" s="254">
        <v>80.299645109999986</v>
      </c>
      <c r="G40" s="523">
        <v>103.46129357</v>
      </c>
      <c r="H40" s="523">
        <v>77.35715122000002</v>
      </c>
      <c r="I40" s="523">
        <v>78.078629690000028</v>
      </c>
      <c r="J40" s="523">
        <v>49.200037049999985</v>
      </c>
      <c r="K40" s="39"/>
    </row>
    <row r="41" spans="1:11" s="33" customFormat="1" ht="16.05" customHeight="1">
      <c r="A41"/>
      <c r="B41" s="228"/>
      <c r="C41" s="1024"/>
      <c r="D41" s="1025"/>
      <c r="E41" s="1026"/>
      <c r="F41" s="256"/>
      <c r="G41" s="526"/>
      <c r="H41" s="526"/>
      <c r="I41" s="526"/>
      <c r="J41" s="526"/>
      <c r="K41" s="39"/>
    </row>
    <row r="42" spans="1:11" s="33" customFormat="1" ht="18.600000000000001" customHeight="1">
      <c r="A42"/>
      <c r="B42" s="193" t="s">
        <v>467</v>
      </c>
      <c r="C42" s="253">
        <f>+C27+C35+C38</f>
        <v>3656.2555658237006</v>
      </c>
      <c r="D42" s="522">
        <f>+D27+D35+D38</f>
        <v>3430.7099059911807</v>
      </c>
      <c r="E42" s="224">
        <f t="shared" si="2"/>
        <v>6.5743145300230985</v>
      </c>
      <c r="F42" s="253">
        <f t="shared" ref="F42:H42" si="3">+F27+F35+F38</f>
        <v>1224.927257985785</v>
      </c>
      <c r="G42" s="522">
        <f t="shared" si="3"/>
        <v>1228.1059494329179</v>
      </c>
      <c r="H42" s="522">
        <f t="shared" si="3"/>
        <v>1203.2223584049973</v>
      </c>
      <c r="I42" s="522">
        <f t="shared" ref="I42:J42" si="4">+I27+I35+I38</f>
        <v>1237.8775525983158</v>
      </c>
      <c r="J42" s="522">
        <f t="shared" si="4"/>
        <v>1149.6046716111755</v>
      </c>
      <c r="K42" s="39"/>
    </row>
    <row r="43" spans="1:11" s="33" customFormat="1" ht="18.600000000000001" customHeight="1">
      <c r="A43"/>
      <c r="B43" s="57" t="s">
        <v>109</v>
      </c>
      <c r="C43" s="254">
        <v>-2738.7659223743703</v>
      </c>
      <c r="D43" s="523">
        <v>-2581.28375553969</v>
      </c>
      <c r="E43" s="372">
        <f t="shared" si="2"/>
        <v>6.1009242589741666</v>
      </c>
      <c r="F43" s="254">
        <v>-918.61704579180048</v>
      </c>
      <c r="G43" s="523">
        <v>-916.00742152466023</v>
      </c>
      <c r="H43" s="523">
        <v>-904.14145505790987</v>
      </c>
      <c r="I43" s="523">
        <v>-888.12286756336971</v>
      </c>
      <c r="J43" s="523">
        <v>-875.02048383350984</v>
      </c>
      <c r="K43" s="39"/>
    </row>
    <row r="44" spans="1:11" s="33" customFormat="1" ht="18.600000000000001" customHeight="1">
      <c r="A44"/>
      <c r="B44" s="57" t="s">
        <v>110</v>
      </c>
      <c r="C44" s="254">
        <v>-1082.72474391845</v>
      </c>
      <c r="D44" s="523">
        <v>-1013.79035573778</v>
      </c>
      <c r="E44" s="372">
        <f t="shared" si="2"/>
        <v>6.7996689641521986</v>
      </c>
      <c r="F44" s="254">
        <v>-366.71110556060904</v>
      </c>
      <c r="G44" s="523">
        <v>-358.85951068198108</v>
      </c>
      <c r="H44" s="523">
        <v>-357.15412767585997</v>
      </c>
      <c r="I44" s="523">
        <v>-349.95554273613016</v>
      </c>
      <c r="J44" s="523">
        <v>-337.56537879899486</v>
      </c>
      <c r="K44" s="39"/>
    </row>
    <row r="45" spans="1:11" s="33" customFormat="1" ht="18.600000000000001" customHeight="1">
      <c r="A45"/>
      <c r="B45" s="225" t="s">
        <v>111</v>
      </c>
      <c r="C45" s="255">
        <v>-538.60621482468514</v>
      </c>
      <c r="D45" s="524">
        <v>-536.35229665504801</v>
      </c>
      <c r="E45" s="1027">
        <f t="shared" si="2"/>
        <v>0.42023091607767021</v>
      </c>
      <c r="F45" s="255">
        <v>-185.47489396311207</v>
      </c>
      <c r="G45" s="524">
        <v>-178.87434796391798</v>
      </c>
      <c r="H45" s="524">
        <v>-174.25697289765503</v>
      </c>
      <c r="I45" s="524">
        <v>-174.61799603345605</v>
      </c>
      <c r="J45" s="524">
        <v>-179.42665921754502</v>
      </c>
      <c r="K45" s="39"/>
    </row>
    <row r="46" spans="1:11" s="33" customFormat="1" ht="18.600000000000001" customHeight="1">
      <c r="A46"/>
      <c r="B46" s="193" t="s">
        <v>419</v>
      </c>
      <c r="C46" s="253">
        <v>-4360.0968811174998</v>
      </c>
      <c r="D46" s="522">
        <v>-4131.4264079325103</v>
      </c>
      <c r="E46" s="224">
        <f t="shared" si="2"/>
        <v>5.5349037016835814</v>
      </c>
      <c r="F46" s="253">
        <v>-1470.8030453155197</v>
      </c>
      <c r="G46" s="522">
        <v>-1453.74128017056</v>
      </c>
      <c r="H46" s="522">
        <v>-1435.5525556314199</v>
      </c>
      <c r="I46" s="522">
        <v>-1412.6964063329604</v>
      </c>
      <c r="J46" s="522">
        <v>-1392.0125218500407</v>
      </c>
      <c r="K46" s="39"/>
    </row>
    <row r="47" spans="1:11" s="33" customFormat="1" ht="18.600000000000001" customHeight="1">
      <c r="A47"/>
      <c r="B47" s="368"/>
      <c r="C47" s="373"/>
      <c r="D47" s="374"/>
      <c r="E47" s="373"/>
      <c r="F47" s="373"/>
      <c r="G47" s="373"/>
      <c r="H47" s="373"/>
      <c r="I47" s="373"/>
      <c r="J47" s="373"/>
      <c r="K47" s="39"/>
    </row>
    <row r="48" spans="1:11" s="33" customFormat="1" ht="18.600000000000001" customHeight="1">
      <c r="A48"/>
      <c r="B48" s="192" t="s">
        <v>305</v>
      </c>
      <c r="C48" s="151"/>
      <c r="D48" s="151"/>
      <c r="E48" s="151"/>
      <c r="F48" s="151"/>
      <c r="G48" s="151"/>
      <c r="H48" s="151"/>
      <c r="I48" s="151"/>
      <c r="J48" s="151"/>
      <c r="K48" s="39"/>
    </row>
    <row r="49" spans="1:11" s="33" customFormat="1" ht="18.600000000000001" customHeight="1">
      <c r="A49"/>
      <c r="B49" s="57" t="s">
        <v>499</v>
      </c>
      <c r="C49" s="274">
        <v>0.17132173550713439</v>
      </c>
      <c r="D49" s="275">
        <v>0.15769321592460508</v>
      </c>
      <c r="E49" s="87">
        <f>+(C49-D49)*100</f>
        <v>1.3628519582529308</v>
      </c>
      <c r="F49" s="274">
        <v>0.17132173550713439</v>
      </c>
      <c r="G49" s="964">
        <v>0.17741631823861889</v>
      </c>
      <c r="H49" s="964">
        <v>0.18195148018885174</v>
      </c>
      <c r="I49" s="964">
        <v>0.16824830667436241</v>
      </c>
      <c r="J49" s="964">
        <v>0.15769321592460508</v>
      </c>
      <c r="K49" s="39"/>
    </row>
    <row r="50" spans="1:11" s="33" customFormat="1" ht="18.600000000000001" customHeight="1">
      <c r="A50"/>
      <c r="B50" s="57" t="s">
        <v>468</v>
      </c>
      <c r="C50" s="257">
        <v>0.20816993837727299</v>
      </c>
      <c r="D50" s="375">
        <v>0.19223972346973786</v>
      </c>
      <c r="E50" s="87">
        <f t="shared" ref="E50" si="5">+(C50-D50)*100</f>
        <v>1.5930214907535127</v>
      </c>
      <c r="F50" s="257">
        <v>0.20816993837727299</v>
      </c>
      <c r="G50" s="375">
        <v>0.21568503723147503</v>
      </c>
      <c r="H50" s="375">
        <v>0.22127129851539273</v>
      </c>
      <c r="I50" s="375">
        <v>0.20470070116492592</v>
      </c>
      <c r="J50" s="375">
        <v>0.19223972346973786</v>
      </c>
      <c r="K50" s="39"/>
    </row>
    <row r="51" spans="1:11" s="33" customFormat="1" ht="18.600000000000001" customHeight="1">
      <c r="A51"/>
      <c r="B51" s="57" t="s">
        <v>525</v>
      </c>
      <c r="C51" s="257">
        <v>0.39030619315753501</v>
      </c>
      <c r="D51" s="375">
        <v>0.39216325504619826</v>
      </c>
      <c r="E51" s="87">
        <f>+(C51-D51)*100</f>
        <v>-0.18570618886632473</v>
      </c>
      <c r="F51" s="257">
        <v>0.39030619315753501</v>
      </c>
      <c r="G51" s="375">
        <v>0.38519476727479696</v>
      </c>
      <c r="H51" s="375">
        <v>0.37814524930836246</v>
      </c>
      <c r="I51" s="375">
        <v>0.38585771792321549</v>
      </c>
      <c r="J51" s="375">
        <v>0.39216325504619826</v>
      </c>
      <c r="K51" s="39"/>
    </row>
    <row r="52" spans="1:11" s="33" customFormat="1" ht="18.600000000000001" customHeight="1">
      <c r="A52"/>
      <c r="B52" s="225" t="s">
        <v>306</v>
      </c>
      <c r="C52" s="258">
        <v>2.5022183007107428E-3</v>
      </c>
      <c r="D52" s="376">
        <v>2.9657705326077265E-3</v>
      </c>
      <c r="E52" s="1046">
        <f>+(C52-D52)*100</f>
        <v>-4.6355223189698369E-2</v>
      </c>
      <c r="F52" s="258">
        <v>2.5022183007107428E-3</v>
      </c>
      <c r="G52" s="376">
        <v>2.4696333162021649E-3</v>
      </c>
      <c r="H52" s="376">
        <v>2.6671260495487563E-3</v>
      </c>
      <c r="I52" s="376">
        <v>2.9047313043721683E-3</v>
      </c>
      <c r="J52" s="376">
        <v>2.9657705326077265E-3</v>
      </c>
      <c r="K52" s="39"/>
    </row>
    <row r="53" spans="1:11" ht="31.2">
      <c r="F53"/>
      <c r="K53" s="39"/>
    </row>
    <row r="54" spans="1:11" ht="72" customHeight="1">
      <c r="B54" s="1202" t="s">
        <v>527</v>
      </c>
      <c r="C54" s="1202"/>
      <c r="D54" s="1202"/>
      <c r="E54" s="1202"/>
      <c r="F54" s="1202"/>
      <c r="G54" s="1202"/>
      <c r="H54" s="1202"/>
      <c r="I54" s="1202"/>
      <c r="J54" s="1202"/>
      <c r="K54" s="39"/>
    </row>
    <row r="55" spans="1:11" ht="37.950000000000003" customHeight="1">
      <c r="B55" s="1080"/>
      <c r="C55" s="682"/>
      <c r="D55" s="682"/>
      <c r="E55" s="682"/>
      <c r="F55" s="682"/>
      <c r="G55" s="682"/>
      <c r="H55" s="682"/>
      <c r="I55" s="682"/>
      <c r="J55" s="682"/>
      <c r="K55" s="26"/>
    </row>
    <row r="56" spans="1:11" ht="37.950000000000003" customHeight="1">
      <c r="B56" s="1142"/>
      <c r="C56" s="682"/>
      <c r="D56" s="682"/>
      <c r="E56" s="682"/>
      <c r="F56" s="682"/>
      <c r="G56" s="682"/>
      <c r="H56" s="682"/>
      <c r="I56" s="682"/>
      <c r="J56" s="682"/>
      <c r="K56" s="26"/>
    </row>
    <row r="57" spans="1:11" ht="37.950000000000003" customHeight="1">
      <c r="B57" s="682"/>
      <c r="C57" s="682"/>
      <c r="D57" s="682"/>
      <c r="E57" s="682"/>
      <c r="F57" s="682"/>
      <c r="G57" s="682"/>
      <c r="H57" s="682"/>
      <c r="I57" s="682"/>
      <c r="J57" s="682"/>
      <c r="K57" s="26"/>
    </row>
    <row r="58" spans="1:11">
      <c r="B58" s="27"/>
      <c r="C58" s="27"/>
      <c r="D58" s="27"/>
      <c r="E58" s="27"/>
      <c r="F58" s="27"/>
      <c r="G58" s="27"/>
      <c r="H58" s="27"/>
      <c r="I58" s="27"/>
      <c r="J58" s="27"/>
      <c r="K58" s="26"/>
    </row>
    <row r="59" spans="1:11">
      <c r="B59" s="28"/>
      <c r="C59" s="28"/>
      <c r="D59" s="28"/>
      <c r="E59" s="28"/>
      <c r="F59" s="28"/>
      <c r="G59" s="28"/>
      <c r="H59" s="28"/>
      <c r="I59" s="28"/>
      <c r="J59" s="28"/>
      <c r="K59" s="26"/>
    </row>
  </sheetData>
  <mergeCells count="10">
    <mergeCell ref="B54:J54"/>
    <mergeCell ref="I5:I6"/>
    <mergeCell ref="J5:J6"/>
    <mergeCell ref="B5:B6"/>
    <mergeCell ref="C5:C6"/>
    <mergeCell ref="D5:D6"/>
    <mergeCell ref="E5:E6"/>
    <mergeCell ref="F5:F6"/>
    <mergeCell ref="G5:G6"/>
    <mergeCell ref="H5:H6"/>
  </mergeCells>
  <phoneticPr fontId="96" type="noConversion"/>
  <pageMargins left="0.70866141732283472" right="0.70866141732283472" top="0.74803149606299213" bottom="0.74803149606299213" header="0.31496062992125984" footer="0.31496062992125984"/>
  <pageSetup paperSize="9" scale="41" orientation="portrait" r:id="rId1"/>
  <ignoredErrors>
    <ignoredError sqref="E42 E43 E44:E46" formula="1"/>
    <ignoredError sqref="F42" evalError="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C9DF-7265-4139-B0EE-3F4DD112DDC7}">
  <sheetPr codeName="Hoja31">
    <tabColor rgb="FFB7DEE8"/>
    <pageSetUpPr fitToPage="1"/>
  </sheetPr>
  <dimension ref="A1:H56"/>
  <sheetViews>
    <sheetView showGridLines="0" zoomScale="60" zoomScaleNormal="60" workbookViewId="0"/>
  </sheetViews>
  <sheetFormatPr baseColWidth="10" defaultColWidth="14.6640625" defaultRowHeight="14.4"/>
  <cols>
    <col min="1" max="1" customWidth="true" width="2.5546875" collapsed="true"/>
    <col min="2" max="2" customWidth="true" width="72.6640625" collapsed="true"/>
    <col min="3" max="6" customWidth="true" width="21.88671875" collapsed="true"/>
    <col min="7" max="7" customWidth="true" width="20.88671875" collapsed="true"/>
    <col min="8" max="8" customWidth="true" style="2" width="5.21875" collapsed="true"/>
    <col min="9" max="16384" style="2" width="14.6640625" collapsed="true"/>
  </cols>
  <sheetData>
    <row r="1" spans="1:8" s="6" customFormat="1" ht="49.5" customHeight="1">
      <c r="C1" s="79"/>
      <c r="D1" s="39"/>
      <c r="E1" s="39"/>
      <c r="F1" s="39"/>
      <c r="G1" s="39"/>
      <c r="H1" s="39"/>
    </row>
    <row r="2" spans="1:8" s="39" customFormat="1" ht="56.1" customHeight="1">
      <c r="B2" s="263" t="s">
        <v>215</v>
      </c>
    </row>
    <row r="3" spans="1:8" ht="14.7" customHeight="1">
      <c r="A3" s="1"/>
      <c r="B3" s="339"/>
      <c r="C3" s="367"/>
      <c r="D3" s="367"/>
      <c r="E3" s="367"/>
      <c r="F3" s="367"/>
      <c r="G3" s="367"/>
    </row>
    <row r="4" spans="1:8" ht="3" customHeight="1">
      <c r="B4" s="134"/>
      <c r="C4" s="134"/>
      <c r="D4" s="134"/>
      <c r="E4" s="134"/>
      <c r="F4" s="134"/>
      <c r="G4" s="134"/>
    </row>
    <row r="5" spans="1:8" ht="18" customHeight="1">
      <c r="B5" s="36"/>
      <c r="C5" s="1207" t="s">
        <v>510</v>
      </c>
      <c r="D5" s="1207" t="s">
        <v>476</v>
      </c>
      <c r="E5" s="1209" t="s">
        <v>80</v>
      </c>
      <c r="F5" s="1207" t="s">
        <v>421</v>
      </c>
      <c r="G5" s="1209" t="s">
        <v>80</v>
      </c>
    </row>
    <row r="6" spans="1:8" ht="18" customHeight="1" thickBot="1">
      <c r="B6" s="180" t="s">
        <v>103</v>
      </c>
      <c r="C6" s="1208"/>
      <c r="D6" s="1208"/>
      <c r="E6" s="1210"/>
      <c r="F6" s="1208"/>
      <c r="G6" s="1210"/>
    </row>
    <row r="7" spans="1:8" ht="18.600000000000001" customHeight="1">
      <c r="B7" s="124" t="s">
        <v>216</v>
      </c>
      <c r="C7" s="133"/>
      <c r="D7" s="133"/>
      <c r="E7" s="133"/>
      <c r="F7" s="133"/>
      <c r="G7" s="133"/>
    </row>
    <row r="8" spans="1:8" ht="18.600000000000001" customHeight="1">
      <c r="B8" s="520" t="s">
        <v>217</v>
      </c>
      <c r="C8" s="1090">
        <v>617335.7917628329</v>
      </c>
      <c r="D8" s="1052">
        <v>612973.5380642782</v>
      </c>
      <c r="E8" s="530">
        <f>+((C8-D8)/D8)*100</f>
        <v>0.71165448876151427</v>
      </c>
      <c r="F8" s="1052">
        <v>585093.77831136901</v>
      </c>
      <c r="G8" s="530">
        <f>+((C8-F8)/F8)*100</f>
        <v>5.5105719196873224</v>
      </c>
    </row>
    <row r="9" spans="1:8" ht="18.600000000000001" customHeight="1">
      <c r="B9" s="520" t="s">
        <v>137</v>
      </c>
      <c r="C9" s="1090">
        <v>586811.98632606724</v>
      </c>
      <c r="D9" s="1052">
        <v>582678.93243346945</v>
      </c>
      <c r="E9" s="530">
        <f>+((C9-D9)/D9)*100</f>
        <v>0.70931926015185098</v>
      </c>
      <c r="F9" s="1052">
        <v>555120.84135146928</v>
      </c>
      <c r="G9" s="530">
        <f t="shared" ref="G9:G46" si="0">+((C9-F9)/F9)*100</f>
        <v>5.7088732063174374</v>
      </c>
    </row>
    <row r="10" spans="1:8" ht="18.600000000000001" customHeight="1">
      <c r="B10" s="1053" t="s">
        <v>218</v>
      </c>
      <c r="C10" s="1090">
        <v>30510.351475644664</v>
      </c>
      <c r="D10" s="1052">
        <v>30283.54233308839</v>
      </c>
      <c r="E10" s="1054">
        <f>+((C10-D10)/D10)*100</f>
        <v>0.7489518236063758</v>
      </c>
      <c r="F10" s="1052">
        <v>29938.994935035629</v>
      </c>
      <c r="G10" s="1054">
        <f t="shared" si="0"/>
        <v>1.9084025427333697</v>
      </c>
    </row>
    <row r="11" spans="1:8" ht="18">
      <c r="B11" s="35"/>
      <c r="C11" s="90"/>
      <c r="D11" s="90"/>
      <c r="E11" s="91"/>
      <c r="F11" s="90"/>
      <c r="G11" s="91"/>
    </row>
    <row r="12" spans="1:8" s="3" customFormat="1" ht="18.600000000000001" customHeight="1">
      <c r="A12"/>
      <c r="B12" s="124" t="s">
        <v>219</v>
      </c>
      <c r="C12" s="291"/>
      <c r="D12" s="291"/>
      <c r="E12" s="291"/>
      <c r="F12" s="291"/>
      <c r="G12" s="291"/>
    </row>
    <row r="13" spans="1:8" s="3" customFormat="1" ht="18.600000000000001" customHeight="1">
      <c r="A13"/>
      <c r="B13" s="229" t="s">
        <v>220</v>
      </c>
      <c r="C13" s="1091">
        <v>165405.41084750998</v>
      </c>
      <c r="D13" s="495">
        <v>167437.08046776001</v>
      </c>
      <c r="E13" s="230">
        <f t="shared" ref="E13:E24" si="1">+((C13-D13)/D13)*100</f>
        <v>-1.2133928844042579</v>
      </c>
      <c r="F13" s="495">
        <v>159950.87492015999</v>
      </c>
      <c r="G13" s="230">
        <f t="shared" si="0"/>
        <v>3.4101319733778528</v>
      </c>
    </row>
    <row r="14" spans="1:8" s="3" customFormat="1" ht="18.600000000000001" customHeight="1">
      <c r="A14"/>
      <c r="B14" s="186" t="s">
        <v>221</v>
      </c>
      <c r="C14" s="1090">
        <v>122540.83747119998</v>
      </c>
      <c r="D14" s="377">
        <v>121138.36691302</v>
      </c>
      <c r="E14" s="89">
        <f t="shared" si="1"/>
        <v>1.1577426656139285</v>
      </c>
      <c r="F14" s="377">
        <v>118679.56753243998</v>
      </c>
      <c r="G14" s="89">
        <f t="shared" si="0"/>
        <v>3.2535254543327832</v>
      </c>
    </row>
    <row r="15" spans="1:8" s="3" customFormat="1" ht="18.600000000000001" customHeight="1">
      <c r="A15"/>
      <c r="B15" s="186" t="s">
        <v>155</v>
      </c>
      <c r="C15" s="1090">
        <v>42864.573376310014</v>
      </c>
      <c r="D15" s="377">
        <v>46298.713554740003</v>
      </c>
      <c r="E15" s="89">
        <f t="shared" si="1"/>
        <v>-7.4173555046399473</v>
      </c>
      <c r="F15" s="377">
        <v>41271.307387720022</v>
      </c>
      <c r="G15" s="89">
        <f t="shared" si="0"/>
        <v>3.8604689054848227</v>
      </c>
    </row>
    <row r="16" spans="1:8" s="3" customFormat="1" ht="18.600000000000001" customHeight="1">
      <c r="A16"/>
      <c r="B16" s="231" t="s">
        <v>156</v>
      </c>
      <c r="C16" s="1092">
        <v>21927.747252640002</v>
      </c>
      <c r="D16" s="379">
        <v>21283.22640652</v>
      </c>
      <c r="E16" s="232">
        <f t="shared" si="1"/>
        <v>3.0283042326822986</v>
      </c>
      <c r="F16" s="379">
        <v>19960.047971</v>
      </c>
      <c r="G16" s="232">
        <f t="shared" si="0"/>
        <v>9.8581891411226898</v>
      </c>
    </row>
    <row r="17" spans="1:7" s="3" customFormat="1" ht="18.600000000000001" customHeight="1">
      <c r="A17"/>
      <c r="B17" s="229" t="s">
        <v>222</v>
      </c>
      <c r="C17" s="1091">
        <v>162033.70564387672</v>
      </c>
      <c r="D17" s="378">
        <v>161422.45077294097</v>
      </c>
      <c r="E17" s="230">
        <f t="shared" si="1"/>
        <v>0.37866781727626608</v>
      </c>
      <c r="F17" s="378">
        <v>155161.74290740391</v>
      </c>
      <c r="G17" s="230">
        <f t="shared" si="0"/>
        <v>4.428902774425393</v>
      </c>
    </row>
    <row r="18" spans="1:7" s="3" customFormat="1" ht="18.600000000000001" customHeight="1">
      <c r="A18"/>
      <c r="B18" s="229" t="s">
        <v>158</v>
      </c>
      <c r="C18" s="1091">
        <v>16786.443638239994</v>
      </c>
      <c r="D18" s="378">
        <v>16526.384500460004</v>
      </c>
      <c r="E18" s="230">
        <f t="shared" si="1"/>
        <v>1.5735997052032251</v>
      </c>
      <c r="F18" s="378">
        <v>15117.333570619998</v>
      </c>
      <c r="G18" s="230">
        <f t="shared" si="0"/>
        <v>11.041034847996297</v>
      </c>
    </row>
    <row r="19" spans="1:7" s="3" customFormat="1" ht="18.600000000000001" customHeight="1">
      <c r="A19"/>
      <c r="B19" s="233" t="s">
        <v>223</v>
      </c>
      <c r="C19" s="1093">
        <v>344225.56012962665</v>
      </c>
      <c r="D19" s="380">
        <v>345385.91574116098</v>
      </c>
      <c r="E19" s="234">
        <f t="shared" si="1"/>
        <v>-0.33595915717765312</v>
      </c>
      <c r="F19" s="380">
        <v>330229.95139818388</v>
      </c>
      <c r="G19" s="234">
        <f t="shared" si="0"/>
        <v>4.2381403237912787</v>
      </c>
    </row>
    <row r="20" spans="1:7" s="3" customFormat="1" ht="18.600000000000001" customHeight="1">
      <c r="A20"/>
      <c r="B20" s="121" t="s">
        <v>224</v>
      </c>
      <c r="C20" s="1090">
        <v>335908.53080176673</v>
      </c>
      <c r="D20" s="377">
        <v>336848.65057603095</v>
      </c>
      <c r="E20" s="89">
        <f t="shared" si="1"/>
        <v>-0.27909263482473962</v>
      </c>
      <c r="F20" s="377">
        <v>321082.71260755393</v>
      </c>
      <c r="G20" s="89">
        <f t="shared" si="0"/>
        <v>4.6174451666395955</v>
      </c>
    </row>
    <row r="21" spans="1:7" s="3" customFormat="1" ht="18.600000000000001" customHeight="1">
      <c r="A21"/>
      <c r="B21" s="213" t="s">
        <v>225</v>
      </c>
      <c r="C21" s="1092">
        <v>8317.0293278599565</v>
      </c>
      <c r="D21" s="379">
        <v>8537.2651651300093</v>
      </c>
      <c r="E21" s="232">
        <f t="shared" si="1"/>
        <v>-2.5797000914249915</v>
      </c>
      <c r="F21" s="379">
        <v>9147.2387906299045</v>
      </c>
      <c r="G21" s="232">
        <f t="shared" si="0"/>
        <v>-9.0760663602702056</v>
      </c>
    </row>
    <row r="22" spans="1:7" s="3" customFormat="1" ht="18.600000000000001" customHeight="1">
      <c r="A22"/>
      <c r="B22" s="208" t="s">
        <v>226</v>
      </c>
      <c r="C22" s="1092">
        <v>-5940.9152501900498</v>
      </c>
      <c r="D22" s="379">
        <v>-6057.2220066300324</v>
      </c>
      <c r="E22" s="232">
        <f t="shared" si="1"/>
        <v>-1.9201336241709004</v>
      </c>
      <c r="F22" s="379">
        <v>-6188.0368591100014</v>
      </c>
      <c r="G22" s="232">
        <f t="shared" si="0"/>
        <v>-3.9935380888389536</v>
      </c>
    </row>
    <row r="23" spans="1:7" s="3" customFormat="1" ht="18.600000000000001" customHeight="1">
      <c r="A23"/>
      <c r="B23" s="233" t="s">
        <v>227</v>
      </c>
      <c r="C23" s="1093">
        <v>338284.64487943664</v>
      </c>
      <c r="D23" s="380">
        <v>339328.69373453088</v>
      </c>
      <c r="E23" s="234">
        <f t="shared" si="1"/>
        <v>-0.30768068671228738</v>
      </c>
      <c r="F23" s="380">
        <v>324041.91453907388</v>
      </c>
      <c r="G23" s="234">
        <f t="shared" si="0"/>
        <v>4.3953358196337069</v>
      </c>
    </row>
    <row r="24" spans="1:7" s="3" customFormat="1" ht="18.600000000000001" customHeight="1">
      <c r="A24"/>
      <c r="B24" s="208" t="s">
        <v>161</v>
      </c>
      <c r="C24" s="1092">
        <v>32743.374150859974</v>
      </c>
      <c r="D24" s="379">
        <v>31659.01599428002</v>
      </c>
      <c r="E24" s="232">
        <f t="shared" si="1"/>
        <v>3.4251164242624283</v>
      </c>
      <c r="F24" s="379">
        <v>29070.173871999981</v>
      </c>
      <c r="G24" s="232">
        <f t="shared" si="0"/>
        <v>12.635632298016533</v>
      </c>
    </row>
    <row r="25" spans="1:7" s="3" customFormat="1" ht="18">
      <c r="A25"/>
      <c r="B25" s="36"/>
      <c r="C25" s="88"/>
      <c r="D25" s="88"/>
      <c r="E25" s="89"/>
      <c r="F25" s="88"/>
      <c r="G25" s="89"/>
    </row>
    <row r="26" spans="1:7" s="3" customFormat="1" ht="18.600000000000001" customHeight="1">
      <c r="A26"/>
      <c r="B26" s="124" t="s">
        <v>228</v>
      </c>
      <c r="C26" s="133"/>
      <c r="D26" s="133"/>
      <c r="E26" s="133"/>
      <c r="F26" s="133"/>
      <c r="G26" s="133"/>
    </row>
    <row r="27" spans="1:7" s="3" customFormat="1" ht="18.600000000000001" customHeight="1">
      <c r="A27"/>
      <c r="B27" s="510" t="s">
        <v>229</v>
      </c>
      <c r="C27" s="1090">
        <v>395770.72100053</v>
      </c>
      <c r="D27" s="377">
        <v>400883.98087121005</v>
      </c>
      <c r="E27" s="479">
        <f t="shared" ref="E27:E38" si="2">+((C27-D27)/D27)*100</f>
        <v>-1.275496182104308</v>
      </c>
      <c r="F27" s="377">
        <v>379779.18897141988</v>
      </c>
      <c r="G27" s="479">
        <f t="shared" si="0"/>
        <v>4.2107446888864573</v>
      </c>
    </row>
    <row r="28" spans="1:7" s="3" customFormat="1" ht="18.600000000000001" customHeight="1">
      <c r="A28"/>
      <c r="B28" s="190" t="s">
        <v>163</v>
      </c>
      <c r="C28" s="1094">
        <v>347028.66751235997</v>
      </c>
      <c r="D28" s="381">
        <v>353731.22834575007</v>
      </c>
      <c r="E28" s="62">
        <f t="shared" si="2"/>
        <v>-1.8948173913666371</v>
      </c>
      <c r="F28" s="381">
        <v>328482.74223986996</v>
      </c>
      <c r="G28" s="62">
        <f t="shared" si="0"/>
        <v>5.6459359618189957</v>
      </c>
    </row>
    <row r="29" spans="1:7" s="3" customFormat="1" ht="18.600000000000001" customHeight="1">
      <c r="A29"/>
      <c r="B29" s="190" t="s">
        <v>230</v>
      </c>
      <c r="C29" s="1094">
        <v>48742.053488170008</v>
      </c>
      <c r="D29" s="381">
        <v>47152.752525459997</v>
      </c>
      <c r="E29" s="62">
        <f t="shared" si="2"/>
        <v>3.3705369837145187</v>
      </c>
      <c r="F29" s="381">
        <v>51296.44673154995</v>
      </c>
      <c r="G29" s="62">
        <f t="shared" si="0"/>
        <v>-4.9796689754124017</v>
      </c>
    </row>
    <row r="30" spans="1:7" s="3" customFormat="1" ht="18.600000000000001" customHeight="1">
      <c r="A30"/>
      <c r="B30" s="169" t="s">
        <v>145</v>
      </c>
      <c r="C30" s="1094">
        <v>83704.909616739998</v>
      </c>
      <c r="D30" s="381">
        <v>82066.765716401409</v>
      </c>
      <c r="E30" s="62">
        <f t="shared" si="2"/>
        <v>1.996111198045178</v>
      </c>
      <c r="F30" s="381">
        <v>80017.682187145707</v>
      </c>
      <c r="G30" s="62">
        <f t="shared" si="0"/>
        <v>4.608015789523356</v>
      </c>
    </row>
    <row r="31" spans="1:7" s="3" customFormat="1" ht="18.600000000000001" customHeight="1">
      <c r="A31"/>
      <c r="B31" s="190" t="s">
        <v>307</v>
      </c>
      <c r="C31" s="1094">
        <v>25551.101348940003</v>
      </c>
      <c r="D31" s="381">
        <v>24253.957201330002</v>
      </c>
      <c r="E31" s="62">
        <f t="shared" si="2"/>
        <v>5.3481752970969616</v>
      </c>
      <c r="F31" s="381">
        <v>23403.41560113</v>
      </c>
      <c r="G31" s="62">
        <f t="shared" si="0"/>
        <v>9.1768047212147312</v>
      </c>
    </row>
    <row r="32" spans="1:7" s="3" customFormat="1" ht="18.600000000000001" customHeight="1">
      <c r="A32"/>
      <c r="B32" s="218" t="s">
        <v>164</v>
      </c>
      <c r="C32" s="1095">
        <v>7352.5794176200015</v>
      </c>
      <c r="D32" s="382">
        <v>5942.1794649100011</v>
      </c>
      <c r="E32" s="235">
        <f t="shared" si="2"/>
        <v>23.735398115098192</v>
      </c>
      <c r="F32" s="382">
        <v>5697.1855921799997</v>
      </c>
      <c r="G32" s="235">
        <f t="shared" si="0"/>
        <v>29.05634367453656</v>
      </c>
    </row>
    <row r="33" spans="1:7" s="3" customFormat="1" ht="18.600000000000001" customHeight="1">
      <c r="A33"/>
      <c r="B33" s="181" t="s">
        <v>165</v>
      </c>
      <c r="C33" s="1096">
        <v>486828.21003488998</v>
      </c>
      <c r="D33" s="383">
        <v>488892.92605252145</v>
      </c>
      <c r="E33" s="236">
        <f t="shared" si="2"/>
        <v>-0.42232478884541141</v>
      </c>
      <c r="F33" s="383">
        <v>465494.05675074557</v>
      </c>
      <c r="G33" s="236">
        <f t="shared" si="0"/>
        <v>4.5831204447725193</v>
      </c>
    </row>
    <row r="34" spans="1:7" s="3" customFormat="1" ht="18.600000000000001" customHeight="1">
      <c r="A34"/>
      <c r="B34" s="169" t="s">
        <v>231</v>
      </c>
      <c r="C34" s="1094">
        <v>139296.19969209301</v>
      </c>
      <c r="D34" s="381">
        <v>133930.97694861019</v>
      </c>
      <c r="E34" s="62">
        <f t="shared" si="2"/>
        <v>4.0059610298680042</v>
      </c>
      <c r="F34" s="381">
        <v>128212.39774676299</v>
      </c>
      <c r="G34" s="62">
        <f t="shared" si="0"/>
        <v>8.6448753319644212</v>
      </c>
    </row>
    <row r="35" spans="1:7" s="3" customFormat="1" ht="18.600000000000001" customHeight="1">
      <c r="A35"/>
      <c r="B35" s="218" t="s">
        <v>166</v>
      </c>
      <c r="C35" s="1095">
        <v>50833.049449130012</v>
      </c>
      <c r="D35" s="382">
        <v>49435.644992933208</v>
      </c>
      <c r="E35" s="235">
        <f t="shared" si="2"/>
        <v>2.8267143199943319</v>
      </c>
      <c r="F35" s="382">
        <v>49844.186947520007</v>
      </c>
      <c r="G35" s="235">
        <f t="shared" si="0"/>
        <v>1.9839073765034216</v>
      </c>
    </row>
    <row r="36" spans="1:7" s="3" customFormat="1" ht="18.600000000000001" customHeight="1">
      <c r="A36"/>
      <c r="B36" s="181" t="s">
        <v>104</v>
      </c>
      <c r="C36" s="1096">
        <v>190129.24914122303</v>
      </c>
      <c r="D36" s="383">
        <v>183366.62194154339</v>
      </c>
      <c r="E36" s="236">
        <f t="shared" si="2"/>
        <v>3.6880360929785487</v>
      </c>
      <c r="F36" s="383">
        <v>178056.584694283</v>
      </c>
      <c r="G36" s="236">
        <f t="shared" si="0"/>
        <v>6.7802403756470913</v>
      </c>
    </row>
    <row r="37" spans="1:7" s="3" customFormat="1" ht="18.600000000000001" customHeight="1">
      <c r="A37"/>
      <c r="B37" s="181" t="s">
        <v>167</v>
      </c>
      <c r="C37" s="1096">
        <v>5890.7907322498941</v>
      </c>
      <c r="D37" s="383">
        <v>8409.5187255701821</v>
      </c>
      <c r="E37" s="236">
        <f t="shared" si="2"/>
        <v>-29.95091723455926</v>
      </c>
      <c r="F37" s="383">
        <v>6458.1022442268377</v>
      </c>
      <c r="G37" s="236">
        <f t="shared" si="0"/>
        <v>-8.7844925726297785</v>
      </c>
    </row>
    <row r="38" spans="1:7" s="3" customFormat="1" ht="18.600000000000001" customHeight="1">
      <c r="A38"/>
      <c r="B38" s="233" t="s">
        <v>232</v>
      </c>
      <c r="C38" s="1093">
        <v>682848.24990836298</v>
      </c>
      <c r="D38" s="380">
        <v>680669.06671963504</v>
      </c>
      <c r="E38" s="234">
        <f t="shared" si="2"/>
        <v>0.32015311041386546</v>
      </c>
      <c r="F38" s="380">
        <v>650008.74368925544</v>
      </c>
      <c r="G38" s="234">
        <f t="shared" si="0"/>
        <v>5.0521637651703442</v>
      </c>
    </row>
    <row r="39" spans="1:7" s="3" customFormat="1" ht="18">
      <c r="A39"/>
      <c r="B39" s="40"/>
      <c r="C39" s="384"/>
      <c r="D39" s="384"/>
      <c r="E39" s="384"/>
      <c r="F39" s="384"/>
      <c r="G39" s="384"/>
    </row>
    <row r="40" spans="1:7" s="3" customFormat="1" ht="18.600000000000001" customHeight="1">
      <c r="A40"/>
      <c r="B40" s="124" t="s">
        <v>233</v>
      </c>
      <c r="C40" s="154"/>
      <c r="D40" s="154"/>
      <c r="E40" s="154"/>
      <c r="F40" s="154"/>
      <c r="G40" s="154"/>
    </row>
    <row r="41" spans="1:7" s="3" customFormat="1" ht="18.600000000000001" customHeight="1">
      <c r="A41"/>
      <c r="B41" s="1056" t="s">
        <v>501</v>
      </c>
      <c r="C41" s="1097">
        <v>2.3430980320563715E-2</v>
      </c>
      <c r="D41" s="529">
        <v>2.3947991263984596E-2</v>
      </c>
      <c r="E41" s="530">
        <f>+(C41-D41)*100</f>
        <v>-5.1701094342088139E-2</v>
      </c>
      <c r="F41" s="529">
        <v>2.6892512350459058E-2</v>
      </c>
      <c r="G41" s="530">
        <f>+(C41-F41)*100</f>
        <v>-0.34615320298953428</v>
      </c>
    </row>
    <row r="42" spans="1:7" s="3" customFormat="1" ht="18.600000000000001" customHeight="1">
      <c r="A42"/>
      <c r="B42" s="612" t="s">
        <v>502</v>
      </c>
      <c r="C42" s="1098">
        <v>0.70824141816949238</v>
      </c>
      <c r="D42" s="1055">
        <v>0.69323312283268668</v>
      </c>
      <c r="E42" s="531">
        <f>+(C42-D42)*100</f>
        <v>1.5008295336805699</v>
      </c>
      <c r="F42" s="1055">
        <v>0.67295789751339141</v>
      </c>
      <c r="G42" s="531">
        <f>+(C42-F42)*100</f>
        <v>3.5283520656100964</v>
      </c>
    </row>
    <row r="43" spans="1:7" s="3" customFormat="1" ht="18">
      <c r="A43"/>
      <c r="B43" s="40"/>
      <c r="C43" s="40"/>
      <c r="D43" s="40"/>
      <c r="E43" s="40"/>
      <c r="F43" s="40"/>
      <c r="G43" s="40"/>
    </row>
    <row r="44" spans="1:7" ht="18.600000000000001" customHeight="1">
      <c r="B44" s="124" t="s">
        <v>234</v>
      </c>
      <c r="C44" s="154"/>
      <c r="D44" s="154"/>
      <c r="E44" s="154"/>
      <c r="F44" s="154"/>
      <c r="G44" s="154"/>
    </row>
    <row r="45" spans="1:7" ht="18.600000000000001" customHeight="1">
      <c r="B45" s="78" t="s">
        <v>235</v>
      </c>
      <c r="C45" s="1099">
        <v>18.761565000000001</v>
      </c>
      <c r="D45" s="677">
        <v>18.690000000000001</v>
      </c>
      <c r="E45" s="681">
        <f>+C45-D45</f>
        <v>7.1564999999999657E-2</v>
      </c>
      <c r="F45" s="677">
        <v>18.481279000000001</v>
      </c>
      <c r="G45" s="681">
        <f>+C45-F45</f>
        <v>0.28028600000000026</v>
      </c>
    </row>
    <row r="46" spans="1:7" ht="18.600000000000001" customHeight="1">
      <c r="B46" s="78" t="s">
        <v>236</v>
      </c>
      <c r="C46" s="1100">
        <v>0.71964112149364889</v>
      </c>
      <c r="D46" s="678">
        <v>0.71713440032240117</v>
      </c>
      <c r="E46" s="707">
        <f>+(C46-D46)*100</f>
        <v>0.25067211712477278</v>
      </c>
      <c r="F46" s="678">
        <v>0.71840000000000004</v>
      </c>
      <c r="G46" s="707">
        <f t="shared" si="0"/>
        <v>0.1727619005635935</v>
      </c>
    </row>
    <row r="47" spans="1:7" ht="18.600000000000001" customHeight="1">
      <c r="B47" s="78" t="s">
        <v>61</v>
      </c>
      <c r="C47" s="1101">
        <v>42520</v>
      </c>
      <c r="D47" s="679">
        <v>42300</v>
      </c>
      <c r="E47" s="679">
        <f>+C47-D47</f>
        <v>220</v>
      </c>
      <c r="F47" s="679">
        <v>41780</v>
      </c>
      <c r="G47" s="679">
        <f>+C47-F47</f>
        <v>740</v>
      </c>
    </row>
    <row r="48" spans="1:7" ht="18.600000000000001" customHeight="1">
      <c r="B48" s="78" t="s">
        <v>237</v>
      </c>
      <c r="C48" s="1101">
        <v>3797</v>
      </c>
      <c r="D48" s="679">
        <v>3803</v>
      </c>
      <c r="E48" s="679">
        <f>+C48-D48</f>
        <v>-6</v>
      </c>
      <c r="F48" s="679">
        <v>3825</v>
      </c>
      <c r="G48" s="679">
        <f>+C48-F48</f>
        <v>-28</v>
      </c>
    </row>
    <row r="49" spans="1:7" ht="18.600000000000001" customHeight="1">
      <c r="B49" s="169" t="s">
        <v>238</v>
      </c>
      <c r="C49" s="1101">
        <v>3544</v>
      </c>
      <c r="D49" s="679">
        <v>3550</v>
      </c>
      <c r="E49" s="679">
        <f>+C49-D49</f>
        <v>-6</v>
      </c>
      <c r="F49" s="679">
        <v>3570</v>
      </c>
      <c r="G49" s="679">
        <f>+C49-F49</f>
        <v>-26</v>
      </c>
    </row>
    <row r="50" spans="1:7" ht="18.600000000000001" customHeight="1">
      <c r="B50" s="183" t="s">
        <v>63</v>
      </c>
      <c r="C50" s="1102">
        <v>11047</v>
      </c>
      <c r="D50" s="680">
        <v>11076</v>
      </c>
      <c r="E50" s="680">
        <f>+C50-D50</f>
        <v>-29</v>
      </c>
      <c r="F50" s="680">
        <v>11137</v>
      </c>
      <c r="G50" s="680">
        <f>+C50-F50</f>
        <v>-90</v>
      </c>
    </row>
    <row r="51" spans="1:7">
      <c r="B51" s="16"/>
      <c r="C51" s="16"/>
      <c r="D51" s="16"/>
      <c r="E51" s="16"/>
      <c r="F51" s="16"/>
      <c r="G51" s="16"/>
    </row>
    <row r="52" spans="1:7" s="3" customFormat="1">
      <c r="A52"/>
      <c r="B52" t="s">
        <v>500</v>
      </c>
      <c r="C52"/>
      <c r="D52"/>
      <c r="E52"/>
      <c r="F52"/>
      <c r="G52"/>
    </row>
    <row r="53" spans="1:7" s="3" customFormat="1">
      <c r="A53"/>
      <c r="B53"/>
      <c r="C53"/>
      <c r="D53"/>
      <c r="E53"/>
      <c r="F53"/>
      <c r="G53"/>
    </row>
    <row r="54" spans="1:7" s="3" customFormat="1">
      <c r="A54"/>
      <c r="B54"/>
      <c r="C54"/>
      <c r="D54"/>
      <c r="E54"/>
      <c r="F54"/>
      <c r="G54"/>
    </row>
    <row r="55" spans="1:7" s="3" customFormat="1">
      <c r="A55"/>
      <c r="B55"/>
      <c r="C55"/>
      <c r="D55"/>
      <c r="E55"/>
      <c r="F55"/>
      <c r="G55"/>
    </row>
    <row r="56" spans="1:7" customFormat="1" ht="13.2"/>
  </sheetData>
  <mergeCells count="5">
    <mergeCell ref="C5:C6"/>
    <mergeCell ref="D5:D6"/>
    <mergeCell ref="E5:E6"/>
    <mergeCell ref="F5:F6"/>
    <mergeCell ref="G5:G6"/>
  </mergeCells>
  <phoneticPr fontId="96" type="noConversion"/>
  <pageMargins left="0.70866141732283472" right="0.70866141732283472" top="0.74803149606299213" bottom="0.74803149606299213" header="0.31496062992125984" footer="0.31496062992125984"/>
  <pageSetup paperSize="9" scale="41" orientation="portrait" r:id="rId1"/>
  <ignoredErrors>
    <ignoredError sqref="E46 G4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B7DEE8"/>
    <pageSetUpPr fitToPage="1"/>
  </sheetPr>
  <dimension ref="A1:I78"/>
  <sheetViews>
    <sheetView showGridLines="0" zoomScale="55" zoomScaleNormal="55" workbookViewId="0"/>
  </sheetViews>
  <sheetFormatPr baseColWidth="10" defaultColWidth="14.44140625" defaultRowHeight="23.4"/>
  <cols>
    <col min="1" max="1" customWidth="true" width="2.5546875" collapsed="true"/>
    <col min="2" max="2" customWidth="true" style="117" width="114.21875" collapsed="true"/>
    <col min="3" max="4" customWidth="true" style="6" width="17.5546875" collapsed="true"/>
    <col min="5" max="5" customWidth="true" style="79" width="17.5546875" collapsed="true"/>
    <col min="6" max="7" customWidth="true" style="6" width="17.44140625" collapsed="true"/>
    <col min="8" max="8" customWidth="true" style="6" width="6.109375" collapsed="true"/>
    <col min="9" max="183" style="6" width="14.44140625" collapsed="true"/>
    <col min="184" max="184" customWidth="true" style="6" width="1.5546875" collapsed="true"/>
    <col min="185" max="186" customWidth="true" style="6" width="42.5546875" collapsed="true"/>
    <col min="187" max="187" customWidth="true" style="6" width="9.6640625" collapsed="true"/>
    <col min="188" max="188" customWidth="true" style="6" width="1.5546875" collapsed="true"/>
    <col min="189" max="189" customWidth="true" style="6" width="13.5546875" collapsed="true"/>
    <col min="190" max="190" customWidth="true" style="6" width="15.0" collapsed="true"/>
    <col min="191" max="191" customWidth="true" style="6" width="69.44140625" collapsed="true"/>
    <col min="192" max="192" customWidth="true" style="6" width="29.0" collapsed="true"/>
    <col min="193" max="193" customWidth="true" style="6" width="1.33203125" collapsed="true"/>
    <col min="194" max="194" customWidth="true" style="6" width="29.0" collapsed="true"/>
    <col min="195" max="195" customWidth="true" style="6" width="1.5546875" collapsed="true"/>
    <col min="196" max="196" customWidth="true" hidden="true" style="6" width="0.0" collapsed="true"/>
    <col min="197" max="197" customWidth="true" style="6" width="29.0" collapsed="true"/>
    <col min="198" max="198" customWidth="true" style="6" width="1.5546875" collapsed="true"/>
    <col min="199" max="199" customWidth="true" style="6" width="3.5546875" collapsed="true"/>
    <col min="200" max="200" customWidth="true" style="6" width="29.0" collapsed="true"/>
    <col min="201" max="201" customWidth="true" style="6" width="1.5546875" collapsed="true"/>
    <col min="202" max="202" customWidth="true" style="6" width="29.0" collapsed="true"/>
    <col min="203" max="203" customWidth="true" style="6" width="1.5546875" collapsed="true"/>
    <col min="204" max="205" customWidth="true" hidden="true" style="6" width="0.0" collapsed="true"/>
    <col min="206" max="206" customWidth="true" style="6" width="1.33203125" collapsed="true"/>
    <col min="207" max="207" customWidth="true" style="6" width="5.0" collapsed="true"/>
    <col min="208" max="208" bestFit="true" customWidth="true" style="6" width="22.6640625" collapsed="true"/>
    <col min="209" max="209" bestFit="true" customWidth="true" style="6" width="24.33203125" collapsed="true"/>
    <col min="210" max="210" bestFit="true" customWidth="true" style="6" width="22.6640625" collapsed="true"/>
    <col min="211" max="211" bestFit="true" customWidth="true" style="6" width="16.44140625" collapsed="true"/>
    <col min="212" max="212" bestFit="true" customWidth="true" style="6" width="13.33203125" collapsed="true"/>
    <col min="213" max="213" customWidth="true" style="6" width="2.44140625" collapsed="true"/>
    <col min="214" max="439" style="6" width="14.44140625" collapsed="true"/>
    <col min="440" max="440" customWidth="true" style="6" width="1.5546875" collapsed="true"/>
    <col min="441" max="442" customWidth="true" style="6" width="42.5546875" collapsed="true"/>
    <col min="443" max="443" customWidth="true" style="6" width="9.6640625" collapsed="true"/>
    <col min="444" max="444" customWidth="true" style="6" width="1.5546875" collapsed="true"/>
    <col min="445" max="445" customWidth="true" style="6" width="13.5546875" collapsed="true"/>
    <col min="446" max="446" customWidth="true" style="6" width="15.0" collapsed="true"/>
    <col min="447" max="447" customWidth="true" style="6" width="69.44140625" collapsed="true"/>
    <col min="448" max="448" customWidth="true" style="6" width="29.0" collapsed="true"/>
    <col min="449" max="449" customWidth="true" style="6" width="1.33203125" collapsed="true"/>
    <col min="450" max="450" customWidth="true" style="6" width="29.0" collapsed="true"/>
    <col min="451" max="451" customWidth="true" style="6" width="1.5546875" collapsed="true"/>
    <col min="452" max="452" customWidth="true" hidden="true" style="6" width="0.0" collapsed="true"/>
    <col min="453" max="453" customWidth="true" style="6" width="29.0" collapsed="true"/>
    <col min="454" max="454" customWidth="true" style="6" width="1.5546875" collapsed="true"/>
    <col min="455" max="455" customWidth="true" style="6" width="3.5546875" collapsed="true"/>
    <col min="456" max="456" customWidth="true" style="6" width="29.0" collapsed="true"/>
    <col min="457" max="457" customWidth="true" style="6" width="1.5546875" collapsed="true"/>
    <col min="458" max="458" customWidth="true" style="6" width="29.0" collapsed="true"/>
    <col min="459" max="459" customWidth="true" style="6" width="1.5546875" collapsed="true"/>
    <col min="460" max="461" customWidth="true" hidden="true" style="6" width="0.0" collapsed="true"/>
    <col min="462" max="462" customWidth="true" style="6" width="1.33203125" collapsed="true"/>
    <col min="463" max="463" customWidth="true" style="6" width="5.0" collapsed="true"/>
    <col min="464" max="464" bestFit="true" customWidth="true" style="6" width="22.6640625" collapsed="true"/>
    <col min="465" max="465" bestFit="true" customWidth="true" style="6" width="24.33203125" collapsed="true"/>
    <col min="466" max="466" bestFit="true" customWidth="true" style="6" width="22.6640625" collapsed="true"/>
    <col min="467" max="467" bestFit="true" customWidth="true" style="6" width="16.44140625" collapsed="true"/>
    <col min="468" max="468" bestFit="true" customWidth="true" style="6" width="13.33203125" collapsed="true"/>
    <col min="469" max="469" customWidth="true" style="6" width="2.44140625" collapsed="true"/>
    <col min="470" max="695" style="6" width="14.44140625" collapsed="true"/>
    <col min="696" max="696" customWidth="true" style="6" width="1.5546875" collapsed="true"/>
    <col min="697" max="698" customWidth="true" style="6" width="42.5546875" collapsed="true"/>
    <col min="699" max="699" customWidth="true" style="6" width="9.6640625" collapsed="true"/>
    <col min="700" max="700" customWidth="true" style="6" width="1.5546875" collapsed="true"/>
    <col min="701" max="701" customWidth="true" style="6" width="13.5546875" collapsed="true"/>
    <col min="702" max="702" customWidth="true" style="6" width="15.0" collapsed="true"/>
    <col min="703" max="703" customWidth="true" style="6" width="69.44140625" collapsed="true"/>
    <col min="704" max="704" customWidth="true" style="6" width="29.0" collapsed="true"/>
    <col min="705" max="705" customWidth="true" style="6" width="1.33203125" collapsed="true"/>
    <col min="706" max="706" customWidth="true" style="6" width="29.0" collapsed="true"/>
    <col min="707" max="707" customWidth="true" style="6" width="1.5546875" collapsed="true"/>
    <col min="708" max="708" customWidth="true" hidden="true" style="6" width="0.0" collapsed="true"/>
    <col min="709" max="709" customWidth="true" style="6" width="29.0" collapsed="true"/>
    <col min="710" max="710" customWidth="true" style="6" width="1.5546875" collapsed="true"/>
    <col min="711" max="711" customWidth="true" style="6" width="3.5546875" collapsed="true"/>
    <col min="712" max="712" customWidth="true" style="6" width="29.0" collapsed="true"/>
    <col min="713" max="713" customWidth="true" style="6" width="1.5546875" collapsed="true"/>
    <col min="714" max="714" customWidth="true" style="6" width="29.0" collapsed="true"/>
    <col min="715" max="715" customWidth="true" style="6" width="1.5546875" collapsed="true"/>
    <col min="716" max="717" customWidth="true" hidden="true" style="6" width="0.0" collapsed="true"/>
    <col min="718" max="718" customWidth="true" style="6" width="1.33203125" collapsed="true"/>
    <col min="719" max="719" customWidth="true" style="6" width="5.0" collapsed="true"/>
    <col min="720" max="720" bestFit="true" customWidth="true" style="6" width="22.6640625" collapsed="true"/>
    <col min="721" max="721" bestFit="true" customWidth="true" style="6" width="24.33203125" collapsed="true"/>
    <col min="722" max="722" bestFit="true" customWidth="true" style="6" width="22.6640625" collapsed="true"/>
    <col min="723" max="723" bestFit="true" customWidth="true" style="6" width="16.44140625" collapsed="true"/>
    <col min="724" max="724" bestFit="true" customWidth="true" style="6" width="13.33203125" collapsed="true"/>
    <col min="725" max="725" customWidth="true" style="6" width="2.44140625" collapsed="true"/>
    <col min="726" max="951" style="6" width="14.44140625" collapsed="true"/>
    <col min="952" max="952" customWidth="true" style="6" width="1.5546875" collapsed="true"/>
    <col min="953" max="954" customWidth="true" style="6" width="42.5546875" collapsed="true"/>
    <col min="955" max="955" customWidth="true" style="6" width="9.6640625" collapsed="true"/>
    <col min="956" max="956" customWidth="true" style="6" width="1.5546875" collapsed="true"/>
    <col min="957" max="957" customWidth="true" style="6" width="13.5546875" collapsed="true"/>
    <col min="958" max="958" customWidth="true" style="6" width="15.0" collapsed="true"/>
    <col min="959" max="959" customWidth="true" style="6" width="69.44140625" collapsed="true"/>
    <col min="960" max="960" customWidth="true" style="6" width="29.0" collapsed="true"/>
    <col min="961" max="961" customWidth="true" style="6" width="1.33203125" collapsed="true"/>
    <col min="962" max="962" customWidth="true" style="6" width="29.0" collapsed="true"/>
    <col min="963" max="963" customWidth="true" style="6" width="1.5546875" collapsed="true"/>
    <col min="964" max="964" customWidth="true" hidden="true" style="6" width="0.0" collapsed="true"/>
    <col min="965" max="965" customWidth="true" style="6" width="29.0" collapsed="true"/>
    <col min="966" max="966" customWidth="true" style="6" width="1.5546875" collapsed="true"/>
    <col min="967" max="967" customWidth="true" style="6" width="3.5546875" collapsed="true"/>
    <col min="968" max="968" customWidth="true" style="6" width="29.0" collapsed="true"/>
    <col min="969" max="969" customWidth="true" style="6" width="1.5546875" collapsed="true"/>
    <col min="970" max="970" customWidth="true" style="6" width="29.0" collapsed="true"/>
    <col min="971" max="971" customWidth="true" style="6" width="1.5546875" collapsed="true"/>
    <col min="972" max="973" customWidth="true" hidden="true" style="6" width="0.0" collapsed="true"/>
    <col min="974" max="974" customWidth="true" style="6" width="1.33203125" collapsed="true"/>
    <col min="975" max="975" customWidth="true" style="6" width="5.0" collapsed="true"/>
    <col min="976" max="976" bestFit="true" customWidth="true" style="6" width="22.6640625" collapsed="true"/>
    <col min="977" max="977" bestFit="true" customWidth="true" style="6" width="24.33203125" collapsed="true"/>
    <col min="978" max="978" bestFit="true" customWidth="true" style="6" width="22.6640625" collapsed="true"/>
    <col min="979" max="979" bestFit="true" customWidth="true" style="6" width="16.44140625" collapsed="true"/>
    <col min="980" max="980" bestFit="true" customWidth="true" style="6" width="13.33203125" collapsed="true"/>
    <col min="981" max="981" customWidth="true" style="6" width="2.44140625" collapsed="true"/>
    <col min="982" max="1207" style="6" width="14.44140625" collapsed="true"/>
    <col min="1208" max="1208" customWidth="true" style="6" width="1.5546875" collapsed="true"/>
    <col min="1209" max="1210" customWidth="true" style="6" width="42.5546875" collapsed="true"/>
    <col min="1211" max="1211" customWidth="true" style="6" width="9.6640625" collapsed="true"/>
    <col min="1212" max="1212" customWidth="true" style="6" width="1.5546875" collapsed="true"/>
    <col min="1213" max="1213" customWidth="true" style="6" width="13.5546875" collapsed="true"/>
    <col min="1214" max="1214" customWidth="true" style="6" width="15.0" collapsed="true"/>
    <col min="1215" max="1215" customWidth="true" style="6" width="69.44140625" collapsed="true"/>
    <col min="1216" max="1216" customWidth="true" style="6" width="29.0" collapsed="true"/>
    <col min="1217" max="1217" customWidth="true" style="6" width="1.33203125" collapsed="true"/>
    <col min="1218" max="1218" customWidth="true" style="6" width="29.0" collapsed="true"/>
    <col min="1219" max="1219" customWidth="true" style="6" width="1.5546875" collapsed="true"/>
    <col min="1220" max="1220" customWidth="true" hidden="true" style="6" width="0.0" collapsed="true"/>
    <col min="1221" max="1221" customWidth="true" style="6" width="29.0" collapsed="true"/>
    <col min="1222" max="1222" customWidth="true" style="6" width="1.5546875" collapsed="true"/>
    <col min="1223" max="1223" customWidth="true" style="6" width="3.5546875" collapsed="true"/>
    <col min="1224" max="1224" customWidth="true" style="6" width="29.0" collapsed="true"/>
    <col min="1225" max="1225" customWidth="true" style="6" width="1.5546875" collapsed="true"/>
    <col min="1226" max="1226" customWidth="true" style="6" width="29.0" collapsed="true"/>
    <col min="1227" max="1227" customWidth="true" style="6" width="1.5546875" collapsed="true"/>
    <col min="1228" max="1229" customWidth="true" hidden="true" style="6" width="0.0" collapsed="true"/>
    <col min="1230" max="1230" customWidth="true" style="6" width="1.33203125" collapsed="true"/>
    <col min="1231" max="1231" customWidth="true" style="6" width="5.0" collapsed="true"/>
    <col min="1232" max="1232" bestFit="true" customWidth="true" style="6" width="22.6640625" collapsed="true"/>
    <col min="1233" max="1233" bestFit="true" customWidth="true" style="6" width="24.33203125" collapsed="true"/>
    <col min="1234" max="1234" bestFit="true" customWidth="true" style="6" width="22.6640625" collapsed="true"/>
    <col min="1235" max="1235" bestFit="true" customWidth="true" style="6" width="16.44140625" collapsed="true"/>
    <col min="1236" max="1236" bestFit="true" customWidth="true" style="6" width="13.33203125" collapsed="true"/>
    <col min="1237" max="1237" customWidth="true" style="6" width="2.44140625" collapsed="true"/>
    <col min="1238" max="1463" style="6" width="14.44140625" collapsed="true"/>
    <col min="1464" max="1464" customWidth="true" style="6" width="1.5546875" collapsed="true"/>
    <col min="1465" max="1466" customWidth="true" style="6" width="42.5546875" collapsed="true"/>
    <col min="1467" max="1467" customWidth="true" style="6" width="9.6640625" collapsed="true"/>
    <col min="1468" max="1468" customWidth="true" style="6" width="1.5546875" collapsed="true"/>
    <col min="1469" max="1469" customWidth="true" style="6" width="13.5546875" collapsed="true"/>
    <col min="1470" max="1470" customWidth="true" style="6" width="15.0" collapsed="true"/>
    <col min="1471" max="1471" customWidth="true" style="6" width="69.44140625" collapsed="true"/>
    <col min="1472" max="1472" customWidth="true" style="6" width="29.0" collapsed="true"/>
    <col min="1473" max="1473" customWidth="true" style="6" width="1.33203125" collapsed="true"/>
    <col min="1474" max="1474" customWidth="true" style="6" width="29.0" collapsed="true"/>
    <col min="1475" max="1475" customWidth="true" style="6" width="1.5546875" collapsed="true"/>
    <col min="1476" max="1476" customWidth="true" hidden="true" style="6" width="0.0" collapsed="true"/>
    <col min="1477" max="1477" customWidth="true" style="6" width="29.0" collapsed="true"/>
    <col min="1478" max="1478" customWidth="true" style="6" width="1.5546875" collapsed="true"/>
    <col min="1479" max="1479" customWidth="true" style="6" width="3.5546875" collapsed="true"/>
    <col min="1480" max="1480" customWidth="true" style="6" width="29.0" collapsed="true"/>
    <col min="1481" max="1481" customWidth="true" style="6" width="1.5546875" collapsed="true"/>
    <col min="1482" max="1482" customWidth="true" style="6" width="29.0" collapsed="true"/>
    <col min="1483" max="1483" customWidth="true" style="6" width="1.5546875" collapsed="true"/>
    <col min="1484" max="1485" customWidth="true" hidden="true" style="6" width="0.0" collapsed="true"/>
    <col min="1486" max="1486" customWidth="true" style="6" width="1.33203125" collapsed="true"/>
    <col min="1487" max="1487" customWidth="true" style="6" width="5.0" collapsed="true"/>
    <col min="1488" max="1488" bestFit="true" customWidth="true" style="6" width="22.6640625" collapsed="true"/>
    <col min="1489" max="1489" bestFit="true" customWidth="true" style="6" width="24.33203125" collapsed="true"/>
    <col min="1490" max="1490" bestFit="true" customWidth="true" style="6" width="22.6640625" collapsed="true"/>
    <col min="1491" max="1491" bestFit="true" customWidth="true" style="6" width="16.44140625" collapsed="true"/>
    <col min="1492" max="1492" bestFit="true" customWidth="true" style="6" width="13.33203125" collapsed="true"/>
    <col min="1493" max="1493" customWidth="true" style="6" width="2.44140625" collapsed="true"/>
    <col min="1494" max="1719" style="6" width="14.44140625" collapsed="true"/>
    <col min="1720" max="1720" customWidth="true" style="6" width="1.5546875" collapsed="true"/>
    <col min="1721" max="1722" customWidth="true" style="6" width="42.5546875" collapsed="true"/>
    <col min="1723" max="1723" customWidth="true" style="6" width="9.6640625" collapsed="true"/>
    <col min="1724" max="1724" customWidth="true" style="6" width="1.5546875" collapsed="true"/>
    <col min="1725" max="1725" customWidth="true" style="6" width="13.5546875" collapsed="true"/>
    <col min="1726" max="1726" customWidth="true" style="6" width="15.0" collapsed="true"/>
    <col min="1727" max="1727" customWidth="true" style="6" width="69.44140625" collapsed="true"/>
    <col min="1728" max="1728" customWidth="true" style="6" width="29.0" collapsed="true"/>
    <col min="1729" max="1729" customWidth="true" style="6" width="1.33203125" collapsed="true"/>
    <col min="1730" max="1730" customWidth="true" style="6" width="29.0" collapsed="true"/>
    <col min="1731" max="1731" customWidth="true" style="6" width="1.5546875" collapsed="true"/>
    <col min="1732" max="1732" customWidth="true" hidden="true" style="6" width="0.0" collapsed="true"/>
    <col min="1733" max="1733" customWidth="true" style="6" width="29.0" collapsed="true"/>
    <col min="1734" max="1734" customWidth="true" style="6" width="1.5546875" collapsed="true"/>
    <col min="1735" max="1735" customWidth="true" style="6" width="3.5546875" collapsed="true"/>
    <col min="1736" max="1736" customWidth="true" style="6" width="29.0" collapsed="true"/>
    <col min="1737" max="1737" customWidth="true" style="6" width="1.5546875" collapsed="true"/>
    <col min="1738" max="1738" customWidth="true" style="6" width="29.0" collapsed="true"/>
    <col min="1739" max="1739" customWidth="true" style="6" width="1.5546875" collapsed="true"/>
    <col min="1740" max="1741" customWidth="true" hidden="true" style="6" width="0.0" collapsed="true"/>
    <col min="1742" max="1742" customWidth="true" style="6" width="1.33203125" collapsed="true"/>
    <col min="1743" max="1743" customWidth="true" style="6" width="5.0" collapsed="true"/>
    <col min="1744" max="1744" bestFit="true" customWidth="true" style="6" width="22.6640625" collapsed="true"/>
    <col min="1745" max="1745" bestFit="true" customWidth="true" style="6" width="24.33203125" collapsed="true"/>
    <col min="1746" max="1746" bestFit="true" customWidth="true" style="6" width="22.6640625" collapsed="true"/>
    <col min="1747" max="1747" bestFit="true" customWidth="true" style="6" width="16.44140625" collapsed="true"/>
    <col min="1748" max="1748" bestFit="true" customWidth="true" style="6" width="13.33203125" collapsed="true"/>
    <col min="1749" max="1749" customWidth="true" style="6" width="2.44140625" collapsed="true"/>
    <col min="1750" max="1975" style="6" width="14.44140625" collapsed="true"/>
    <col min="1976" max="1976" customWidth="true" style="6" width="1.5546875" collapsed="true"/>
    <col min="1977" max="1978" customWidth="true" style="6" width="42.5546875" collapsed="true"/>
    <col min="1979" max="1979" customWidth="true" style="6" width="9.6640625" collapsed="true"/>
    <col min="1980" max="1980" customWidth="true" style="6" width="1.5546875" collapsed="true"/>
    <col min="1981" max="1981" customWidth="true" style="6" width="13.5546875" collapsed="true"/>
    <col min="1982" max="1982" customWidth="true" style="6" width="15.0" collapsed="true"/>
    <col min="1983" max="1983" customWidth="true" style="6" width="69.44140625" collapsed="true"/>
    <col min="1984" max="1984" customWidth="true" style="6" width="29.0" collapsed="true"/>
    <col min="1985" max="1985" customWidth="true" style="6" width="1.33203125" collapsed="true"/>
    <col min="1986" max="1986" customWidth="true" style="6" width="29.0" collapsed="true"/>
    <col min="1987" max="1987" customWidth="true" style="6" width="1.5546875" collapsed="true"/>
    <col min="1988" max="1988" customWidth="true" hidden="true" style="6" width="0.0" collapsed="true"/>
    <col min="1989" max="1989" customWidth="true" style="6" width="29.0" collapsed="true"/>
    <col min="1990" max="1990" customWidth="true" style="6" width="1.5546875" collapsed="true"/>
    <col min="1991" max="1991" customWidth="true" style="6" width="3.5546875" collapsed="true"/>
    <col min="1992" max="1992" customWidth="true" style="6" width="29.0" collapsed="true"/>
    <col min="1993" max="1993" customWidth="true" style="6" width="1.5546875" collapsed="true"/>
    <col min="1994" max="1994" customWidth="true" style="6" width="29.0" collapsed="true"/>
    <col min="1995" max="1995" customWidth="true" style="6" width="1.5546875" collapsed="true"/>
    <col min="1996" max="1997" customWidth="true" hidden="true" style="6" width="0.0" collapsed="true"/>
    <col min="1998" max="1998" customWidth="true" style="6" width="1.33203125" collapsed="true"/>
    <col min="1999" max="1999" customWidth="true" style="6" width="5.0" collapsed="true"/>
    <col min="2000" max="2000" bestFit="true" customWidth="true" style="6" width="22.6640625" collapsed="true"/>
    <col min="2001" max="2001" bestFit="true" customWidth="true" style="6" width="24.33203125" collapsed="true"/>
    <col min="2002" max="2002" bestFit="true" customWidth="true" style="6" width="22.6640625" collapsed="true"/>
    <col min="2003" max="2003" bestFit="true" customWidth="true" style="6" width="16.44140625" collapsed="true"/>
    <col min="2004" max="2004" bestFit="true" customWidth="true" style="6" width="13.33203125" collapsed="true"/>
    <col min="2005" max="2005" customWidth="true" style="6" width="2.44140625" collapsed="true"/>
    <col min="2006" max="2231" style="6" width="14.44140625" collapsed="true"/>
    <col min="2232" max="2232" customWidth="true" style="6" width="1.5546875" collapsed="true"/>
    <col min="2233" max="2234" customWidth="true" style="6" width="42.5546875" collapsed="true"/>
    <col min="2235" max="2235" customWidth="true" style="6" width="9.6640625" collapsed="true"/>
    <col min="2236" max="2236" customWidth="true" style="6" width="1.5546875" collapsed="true"/>
    <col min="2237" max="2237" customWidth="true" style="6" width="13.5546875" collapsed="true"/>
    <col min="2238" max="2238" customWidth="true" style="6" width="15.0" collapsed="true"/>
    <col min="2239" max="2239" customWidth="true" style="6" width="69.44140625" collapsed="true"/>
    <col min="2240" max="2240" customWidth="true" style="6" width="29.0" collapsed="true"/>
    <col min="2241" max="2241" customWidth="true" style="6" width="1.33203125" collapsed="true"/>
    <col min="2242" max="2242" customWidth="true" style="6" width="29.0" collapsed="true"/>
    <col min="2243" max="2243" customWidth="true" style="6" width="1.5546875" collapsed="true"/>
    <col min="2244" max="2244" customWidth="true" hidden="true" style="6" width="0.0" collapsed="true"/>
    <col min="2245" max="2245" customWidth="true" style="6" width="29.0" collapsed="true"/>
    <col min="2246" max="2246" customWidth="true" style="6" width="1.5546875" collapsed="true"/>
    <col min="2247" max="2247" customWidth="true" style="6" width="3.5546875" collapsed="true"/>
    <col min="2248" max="2248" customWidth="true" style="6" width="29.0" collapsed="true"/>
    <col min="2249" max="2249" customWidth="true" style="6" width="1.5546875" collapsed="true"/>
    <col min="2250" max="2250" customWidth="true" style="6" width="29.0" collapsed="true"/>
    <col min="2251" max="2251" customWidth="true" style="6" width="1.5546875" collapsed="true"/>
    <col min="2252" max="2253" customWidth="true" hidden="true" style="6" width="0.0" collapsed="true"/>
    <col min="2254" max="2254" customWidth="true" style="6" width="1.33203125" collapsed="true"/>
    <col min="2255" max="2255" customWidth="true" style="6" width="5.0" collapsed="true"/>
    <col min="2256" max="2256" bestFit="true" customWidth="true" style="6" width="22.6640625" collapsed="true"/>
    <col min="2257" max="2257" bestFit="true" customWidth="true" style="6" width="24.33203125" collapsed="true"/>
    <col min="2258" max="2258" bestFit="true" customWidth="true" style="6" width="22.6640625" collapsed="true"/>
    <col min="2259" max="2259" bestFit="true" customWidth="true" style="6" width="16.44140625" collapsed="true"/>
    <col min="2260" max="2260" bestFit="true" customWidth="true" style="6" width="13.33203125" collapsed="true"/>
    <col min="2261" max="2261" customWidth="true" style="6" width="2.44140625" collapsed="true"/>
    <col min="2262" max="2487" style="6" width="14.44140625" collapsed="true"/>
    <col min="2488" max="2488" customWidth="true" style="6" width="1.5546875" collapsed="true"/>
    <col min="2489" max="2490" customWidth="true" style="6" width="42.5546875" collapsed="true"/>
    <col min="2491" max="2491" customWidth="true" style="6" width="9.6640625" collapsed="true"/>
    <col min="2492" max="2492" customWidth="true" style="6" width="1.5546875" collapsed="true"/>
    <col min="2493" max="2493" customWidth="true" style="6" width="13.5546875" collapsed="true"/>
    <col min="2494" max="2494" customWidth="true" style="6" width="15.0" collapsed="true"/>
    <col min="2495" max="2495" customWidth="true" style="6" width="69.44140625" collapsed="true"/>
    <col min="2496" max="2496" customWidth="true" style="6" width="29.0" collapsed="true"/>
    <col min="2497" max="2497" customWidth="true" style="6" width="1.33203125" collapsed="true"/>
    <col min="2498" max="2498" customWidth="true" style="6" width="29.0" collapsed="true"/>
    <col min="2499" max="2499" customWidth="true" style="6" width="1.5546875" collapsed="true"/>
    <col min="2500" max="2500" customWidth="true" hidden="true" style="6" width="0.0" collapsed="true"/>
    <col min="2501" max="2501" customWidth="true" style="6" width="29.0" collapsed="true"/>
    <col min="2502" max="2502" customWidth="true" style="6" width="1.5546875" collapsed="true"/>
    <col min="2503" max="2503" customWidth="true" style="6" width="3.5546875" collapsed="true"/>
    <col min="2504" max="2504" customWidth="true" style="6" width="29.0" collapsed="true"/>
    <col min="2505" max="2505" customWidth="true" style="6" width="1.5546875" collapsed="true"/>
    <col min="2506" max="2506" customWidth="true" style="6" width="29.0" collapsed="true"/>
    <col min="2507" max="2507" customWidth="true" style="6" width="1.5546875" collapsed="true"/>
    <col min="2508" max="2509" customWidth="true" hidden="true" style="6" width="0.0" collapsed="true"/>
    <col min="2510" max="2510" customWidth="true" style="6" width="1.33203125" collapsed="true"/>
    <col min="2511" max="2511" customWidth="true" style="6" width="5.0" collapsed="true"/>
    <col min="2512" max="2512" bestFit="true" customWidth="true" style="6" width="22.6640625" collapsed="true"/>
    <col min="2513" max="2513" bestFit="true" customWidth="true" style="6" width="24.33203125" collapsed="true"/>
    <col min="2514" max="2514" bestFit="true" customWidth="true" style="6" width="22.6640625" collapsed="true"/>
    <col min="2515" max="2515" bestFit="true" customWidth="true" style="6" width="16.44140625" collapsed="true"/>
    <col min="2516" max="2516" bestFit="true" customWidth="true" style="6" width="13.33203125" collapsed="true"/>
    <col min="2517" max="2517" customWidth="true" style="6" width="2.44140625" collapsed="true"/>
    <col min="2518" max="2743" style="6" width="14.44140625" collapsed="true"/>
    <col min="2744" max="2744" customWidth="true" style="6" width="1.5546875" collapsed="true"/>
    <col min="2745" max="2746" customWidth="true" style="6" width="42.5546875" collapsed="true"/>
    <col min="2747" max="2747" customWidth="true" style="6" width="9.6640625" collapsed="true"/>
    <col min="2748" max="2748" customWidth="true" style="6" width="1.5546875" collapsed="true"/>
    <col min="2749" max="2749" customWidth="true" style="6" width="13.5546875" collapsed="true"/>
    <col min="2750" max="2750" customWidth="true" style="6" width="15.0" collapsed="true"/>
    <col min="2751" max="2751" customWidth="true" style="6" width="69.44140625" collapsed="true"/>
    <col min="2752" max="2752" customWidth="true" style="6" width="29.0" collapsed="true"/>
    <col min="2753" max="2753" customWidth="true" style="6" width="1.33203125" collapsed="true"/>
    <col min="2754" max="2754" customWidth="true" style="6" width="29.0" collapsed="true"/>
    <col min="2755" max="2755" customWidth="true" style="6" width="1.5546875" collapsed="true"/>
    <col min="2756" max="2756" customWidth="true" hidden="true" style="6" width="0.0" collapsed="true"/>
    <col min="2757" max="2757" customWidth="true" style="6" width="29.0" collapsed="true"/>
    <col min="2758" max="2758" customWidth="true" style="6" width="1.5546875" collapsed="true"/>
    <col min="2759" max="2759" customWidth="true" style="6" width="3.5546875" collapsed="true"/>
    <col min="2760" max="2760" customWidth="true" style="6" width="29.0" collapsed="true"/>
    <col min="2761" max="2761" customWidth="true" style="6" width="1.5546875" collapsed="true"/>
    <col min="2762" max="2762" customWidth="true" style="6" width="29.0" collapsed="true"/>
    <col min="2763" max="2763" customWidth="true" style="6" width="1.5546875" collapsed="true"/>
    <col min="2764" max="2765" customWidth="true" hidden="true" style="6" width="0.0" collapsed="true"/>
    <col min="2766" max="2766" customWidth="true" style="6" width="1.33203125" collapsed="true"/>
    <col min="2767" max="2767" customWidth="true" style="6" width="5.0" collapsed="true"/>
    <col min="2768" max="2768" bestFit="true" customWidth="true" style="6" width="22.6640625" collapsed="true"/>
    <col min="2769" max="2769" bestFit="true" customWidth="true" style="6" width="24.33203125" collapsed="true"/>
    <col min="2770" max="2770" bestFit="true" customWidth="true" style="6" width="22.6640625" collapsed="true"/>
    <col min="2771" max="2771" bestFit="true" customWidth="true" style="6" width="16.44140625" collapsed="true"/>
    <col min="2772" max="2772" bestFit="true" customWidth="true" style="6" width="13.33203125" collapsed="true"/>
    <col min="2773" max="2773" customWidth="true" style="6" width="2.44140625" collapsed="true"/>
    <col min="2774" max="2999" style="6" width="14.44140625" collapsed="true"/>
    <col min="3000" max="3000" customWidth="true" style="6" width="1.5546875" collapsed="true"/>
    <col min="3001" max="3002" customWidth="true" style="6" width="42.5546875" collapsed="true"/>
    <col min="3003" max="3003" customWidth="true" style="6" width="9.6640625" collapsed="true"/>
    <col min="3004" max="3004" customWidth="true" style="6" width="1.5546875" collapsed="true"/>
    <col min="3005" max="3005" customWidth="true" style="6" width="13.5546875" collapsed="true"/>
    <col min="3006" max="3006" customWidth="true" style="6" width="15.0" collapsed="true"/>
    <col min="3007" max="3007" customWidth="true" style="6" width="69.44140625" collapsed="true"/>
    <col min="3008" max="3008" customWidth="true" style="6" width="29.0" collapsed="true"/>
    <col min="3009" max="3009" customWidth="true" style="6" width="1.33203125" collapsed="true"/>
    <col min="3010" max="3010" customWidth="true" style="6" width="29.0" collapsed="true"/>
    <col min="3011" max="3011" customWidth="true" style="6" width="1.5546875" collapsed="true"/>
    <col min="3012" max="3012" customWidth="true" hidden="true" style="6" width="0.0" collapsed="true"/>
    <col min="3013" max="3013" customWidth="true" style="6" width="29.0" collapsed="true"/>
    <col min="3014" max="3014" customWidth="true" style="6" width="1.5546875" collapsed="true"/>
    <col min="3015" max="3015" customWidth="true" style="6" width="3.5546875" collapsed="true"/>
    <col min="3016" max="3016" customWidth="true" style="6" width="29.0" collapsed="true"/>
    <col min="3017" max="3017" customWidth="true" style="6" width="1.5546875" collapsed="true"/>
    <col min="3018" max="3018" customWidth="true" style="6" width="29.0" collapsed="true"/>
    <col min="3019" max="3019" customWidth="true" style="6" width="1.5546875" collapsed="true"/>
    <col min="3020" max="3021" customWidth="true" hidden="true" style="6" width="0.0" collapsed="true"/>
    <col min="3022" max="3022" customWidth="true" style="6" width="1.33203125" collapsed="true"/>
    <col min="3023" max="3023" customWidth="true" style="6" width="5.0" collapsed="true"/>
    <col min="3024" max="3024" bestFit="true" customWidth="true" style="6" width="22.6640625" collapsed="true"/>
    <col min="3025" max="3025" bestFit="true" customWidth="true" style="6" width="24.33203125" collapsed="true"/>
    <col min="3026" max="3026" bestFit="true" customWidth="true" style="6" width="22.6640625" collapsed="true"/>
    <col min="3027" max="3027" bestFit="true" customWidth="true" style="6" width="16.44140625" collapsed="true"/>
    <col min="3028" max="3028" bestFit="true" customWidth="true" style="6" width="13.33203125" collapsed="true"/>
    <col min="3029" max="3029" customWidth="true" style="6" width="2.44140625" collapsed="true"/>
    <col min="3030" max="3255" style="6" width="14.44140625" collapsed="true"/>
    <col min="3256" max="3256" customWidth="true" style="6" width="1.5546875" collapsed="true"/>
    <col min="3257" max="3258" customWidth="true" style="6" width="42.5546875" collapsed="true"/>
    <col min="3259" max="3259" customWidth="true" style="6" width="9.6640625" collapsed="true"/>
    <col min="3260" max="3260" customWidth="true" style="6" width="1.5546875" collapsed="true"/>
    <col min="3261" max="3261" customWidth="true" style="6" width="13.5546875" collapsed="true"/>
    <col min="3262" max="3262" customWidth="true" style="6" width="15.0" collapsed="true"/>
    <col min="3263" max="3263" customWidth="true" style="6" width="69.44140625" collapsed="true"/>
    <col min="3264" max="3264" customWidth="true" style="6" width="29.0" collapsed="true"/>
    <col min="3265" max="3265" customWidth="true" style="6" width="1.33203125" collapsed="true"/>
    <col min="3266" max="3266" customWidth="true" style="6" width="29.0" collapsed="true"/>
    <col min="3267" max="3267" customWidth="true" style="6" width="1.5546875" collapsed="true"/>
    <col min="3268" max="3268" customWidth="true" hidden="true" style="6" width="0.0" collapsed="true"/>
    <col min="3269" max="3269" customWidth="true" style="6" width="29.0" collapsed="true"/>
    <col min="3270" max="3270" customWidth="true" style="6" width="1.5546875" collapsed="true"/>
    <col min="3271" max="3271" customWidth="true" style="6" width="3.5546875" collapsed="true"/>
    <col min="3272" max="3272" customWidth="true" style="6" width="29.0" collapsed="true"/>
    <col min="3273" max="3273" customWidth="true" style="6" width="1.5546875" collapsed="true"/>
    <col min="3274" max="3274" customWidth="true" style="6" width="29.0" collapsed="true"/>
    <col min="3275" max="3275" customWidth="true" style="6" width="1.5546875" collapsed="true"/>
    <col min="3276" max="3277" customWidth="true" hidden="true" style="6" width="0.0" collapsed="true"/>
    <col min="3278" max="3278" customWidth="true" style="6" width="1.33203125" collapsed="true"/>
    <col min="3279" max="3279" customWidth="true" style="6" width="5.0" collapsed="true"/>
    <col min="3280" max="3280" bestFit="true" customWidth="true" style="6" width="22.6640625" collapsed="true"/>
    <col min="3281" max="3281" bestFit="true" customWidth="true" style="6" width="24.33203125" collapsed="true"/>
    <col min="3282" max="3282" bestFit="true" customWidth="true" style="6" width="22.6640625" collapsed="true"/>
    <col min="3283" max="3283" bestFit="true" customWidth="true" style="6" width="16.44140625" collapsed="true"/>
    <col min="3284" max="3284" bestFit="true" customWidth="true" style="6" width="13.33203125" collapsed="true"/>
    <col min="3285" max="3285" customWidth="true" style="6" width="2.44140625" collapsed="true"/>
    <col min="3286" max="3511" style="6" width="14.44140625" collapsed="true"/>
    <col min="3512" max="3512" customWidth="true" style="6" width="1.5546875" collapsed="true"/>
    <col min="3513" max="3514" customWidth="true" style="6" width="42.5546875" collapsed="true"/>
    <col min="3515" max="3515" customWidth="true" style="6" width="9.6640625" collapsed="true"/>
    <col min="3516" max="3516" customWidth="true" style="6" width="1.5546875" collapsed="true"/>
    <col min="3517" max="3517" customWidth="true" style="6" width="13.5546875" collapsed="true"/>
    <col min="3518" max="3518" customWidth="true" style="6" width="15.0" collapsed="true"/>
    <col min="3519" max="3519" customWidth="true" style="6" width="69.44140625" collapsed="true"/>
    <col min="3520" max="3520" customWidth="true" style="6" width="29.0" collapsed="true"/>
    <col min="3521" max="3521" customWidth="true" style="6" width="1.33203125" collapsed="true"/>
    <col min="3522" max="3522" customWidth="true" style="6" width="29.0" collapsed="true"/>
    <col min="3523" max="3523" customWidth="true" style="6" width="1.5546875" collapsed="true"/>
    <col min="3524" max="3524" customWidth="true" hidden="true" style="6" width="0.0" collapsed="true"/>
    <col min="3525" max="3525" customWidth="true" style="6" width="29.0" collapsed="true"/>
    <col min="3526" max="3526" customWidth="true" style="6" width="1.5546875" collapsed="true"/>
    <col min="3527" max="3527" customWidth="true" style="6" width="3.5546875" collapsed="true"/>
    <col min="3528" max="3528" customWidth="true" style="6" width="29.0" collapsed="true"/>
    <col min="3529" max="3529" customWidth="true" style="6" width="1.5546875" collapsed="true"/>
    <col min="3530" max="3530" customWidth="true" style="6" width="29.0" collapsed="true"/>
    <col min="3531" max="3531" customWidth="true" style="6" width="1.5546875" collapsed="true"/>
    <col min="3532" max="3533" customWidth="true" hidden="true" style="6" width="0.0" collapsed="true"/>
    <col min="3534" max="3534" customWidth="true" style="6" width="1.33203125" collapsed="true"/>
    <col min="3535" max="3535" customWidth="true" style="6" width="5.0" collapsed="true"/>
    <col min="3536" max="3536" bestFit="true" customWidth="true" style="6" width="22.6640625" collapsed="true"/>
    <col min="3537" max="3537" bestFit="true" customWidth="true" style="6" width="24.33203125" collapsed="true"/>
    <col min="3538" max="3538" bestFit="true" customWidth="true" style="6" width="22.6640625" collapsed="true"/>
    <col min="3539" max="3539" bestFit="true" customWidth="true" style="6" width="16.44140625" collapsed="true"/>
    <col min="3540" max="3540" bestFit="true" customWidth="true" style="6" width="13.33203125" collapsed="true"/>
    <col min="3541" max="3541" customWidth="true" style="6" width="2.44140625" collapsed="true"/>
    <col min="3542" max="3767" style="6" width="14.44140625" collapsed="true"/>
    <col min="3768" max="3768" customWidth="true" style="6" width="1.5546875" collapsed="true"/>
    <col min="3769" max="3770" customWidth="true" style="6" width="42.5546875" collapsed="true"/>
    <col min="3771" max="3771" customWidth="true" style="6" width="9.6640625" collapsed="true"/>
    <col min="3772" max="3772" customWidth="true" style="6" width="1.5546875" collapsed="true"/>
    <col min="3773" max="3773" customWidth="true" style="6" width="13.5546875" collapsed="true"/>
    <col min="3774" max="3774" customWidth="true" style="6" width="15.0" collapsed="true"/>
    <col min="3775" max="3775" customWidth="true" style="6" width="69.44140625" collapsed="true"/>
    <col min="3776" max="3776" customWidth="true" style="6" width="29.0" collapsed="true"/>
    <col min="3777" max="3777" customWidth="true" style="6" width="1.33203125" collapsed="true"/>
    <col min="3778" max="3778" customWidth="true" style="6" width="29.0" collapsed="true"/>
    <col min="3779" max="3779" customWidth="true" style="6" width="1.5546875" collapsed="true"/>
    <col min="3780" max="3780" customWidth="true" hidden="true" style="6" width="0.0" collapsed="true"/>
    <col min="3781" max="3781" customWidth="true" style="6" width="29.0" collapsed="true"/>
    <col min="3782" max="3782" customWidth="true" style="6" width="1.5546875" collapsed="true"/>
    <col min="3783" max="3783" customWidth="true" style="6" width="3.5546875" collapsed="true"/>
    <col min="3784" max="3784" customWidth="true" style="6" width="29.0" collapsed="true"/>
    <col min="3785" max="3785" customWidth="true" style="6" width="1.5546875" collapsed="true"/>
    <col min="3786" max="3786" customWidth="true" style="6" width="29.0" collapsed="true"/>
    <col min="3787" max="3787" customWidth="true" style="6" width="1.5546875" collapsed="true"/>
    <col min="3788" max="3789" customWidth="true" hidden="true" style="6" width="0.0" collapsed="true"/>
    <col min="3790" max="3790" customWidth="true" style="6" width="1.33203125" collapsed="true"/>
    <col min="3791" max="3791" customWidth="true" style="6" width="5.0" collapsed="true"/>
    <col min="3792" max="3792" bestFit="true" customWidth="true" style="6" width="22.6640625" collapsed="true"/>
    <col min="3793" max="3793" bestFit="true" customWidth="true" style="6" width="24.33203125" collapsed="true"/>
    <col min="3794" max="3794" bestFit="true" customWidth="true" style="6" width="22.6640625" collapsed="true"/>
    <col min="3795" max="3795" bestFit="true" customWidth="true" style="6" width="16.44140625" collapsed="true"/>
    <col min="3796" max="3796" bestFit="true" customWidth="true" style="6" width="13.33203125" collapsed="true"/>
    <col min="3797" max="3797" customWidth="true" style="6" width="2.44140625" collapsed="true"/>
    <col min="3798" max="4023" style="6" width="14.44140625" collapsed="true"/>
    <col min="4024" max="4024" customWidth="true" style="6" width="1.5546875" collapsed="true"/>
    <col min="4025" max="4026" customWidth="true" style="6" width="42.5546875" collapsed="true"/>
    <col min="4027" max="4027" customWidth="true" style="6" width="9.6640625" collapsed="true"/>
    <col min="4028" max="4028" customWidth="true" style="6" width="1.5546875" collapsed="true"/>
    <col min="4029" max="4029" customWidth="true" style="6" width="13.5546875" collapsed="true"/>
    <col min="4030" max="4030" customWidth="true" style="6" width="15.0" collapsed="true"/>
    <col min="4031" max="4031" customWidth="true" style="6" width="69.44140625" collapsed="true"/>
    <col min="4032" max="4032" customWidth="true" style="6" width="29.0" collapsed="true"/>
    <col min="4033" max="4033" customWidth="true" style="6" width="1.33203125" collapsed="true"/>
    <col min="4034" max="4034" customWidth="true" style="6" width="29.0" collapsed="true"/>
    <col min="4035" max="4035" customWidth="true" style="6" width="1.5546875" collapsed="true"/>
    <col min="4036" max="4036" customWidth="true" hidden="true" style="6" width="0.0" collapsed="true"/>
    <col min="4037" max="4037" customWidth="true" style="6" width="29.0" collapsed="true"/>
    <col min="4038" max="4038" customWidth="true" style="6" width="1.5546875" collapsed="true"/>
    <col min="4039" max="4039" customWidth="true" style="6" width="3.5546875" collapsed="true"/>
    <col min="4040" max="4040" customWidth="true" style="6" width="29.0" collapsed="true"/>
    <col min="4041" max="4041" customWidth="true" style="6" width="1.5546875" collapsed="true"/>
    <col min="4042" max="4042" customWidth="true" style="6" width="29.0" collapsed="true"/>
    <col min="4043" max="4043" customWidth="true" style="6" width="1.5546875" collapsed="true"/>
    <col min="4044" max="4045" customWidth="true" hidden="true" style="6" width="0.0" collapsed="true"/>
    <col min="4046" max="4046" customWidth="true" style="6" width="1.33203125" collapsed="true"/>
    <col min="4047" max="4047" customWidth="true" style="6" width="5.0" collapsed="true"/>
    <col min="4048" max="4048" bestFit="true" customWidth="true" style="6" width="22.6640625" collapsed="true"/>
    <col min="4049" max="4049" bestFit="true" customWidth="true" style="6" width="24.33203125" collapsed="true"/>
    <col min="4050" max="4050" bestFit="true" customWidth="true" style="6" width="22.6640625" collapsed="true"/>
    <col min="4051" max="4051" bestFit="true" customWidth="true" style="6" width="16.44140625" collapsed="true"/>
    <col min="4052" max="4052" bestFit="true" customWidth="true" style="6" width="13.33203125" collapsed="true"/>
    <col min="4053" max="4053" customWidth="true" style="6" width="2.44140625" collapsed="true"/>
    <col min="4054" max="4279" style="6" width="14.44140625" collapsed="true"/>
    <col min="4280" max="4280" customWidth="true" style="6" width="1.5546875" collapsed="true"/>
    <col min="4281" max="4282" customWidth="true" style="6" width="42.5546875" collapsed="true"/>
    <col min="4283" max="4283" customWidth="true" style="6" width="9.6640625" collapsed="true"/>
    <col min="4284" max="4284" customWidth="true" style="6" width="1.5546875" collapsed="true"/>
    <col min="4285" max="4285" customWidth="true" style="6" width="13.5546875" collapsed="true"/>
    <col min="4286" max="4286" customWidth="true" style="6" width="15.0" collapsed="true"/>
    <col min="4287" max="4287" customWidth="true" style="6" width="69.44140625" collapsed="true"/>
    <col min="4288" max="4288" customWidth="true" style="6" width="29.0" collapsed="true"/>
    <col min="4289" max="4289" customWidth="true" style="6" width="1.33203125" collapsed="true"/>
    <col min="4290" max="4290" customWidth="true" style="6" width="29.0" collapsed="true"/>
    <col min="4291" max="4291" customWidth="true" style="6" width="1.5546875" collapsed="true"/>
    <col min="4292" max="4292" customWidth="true" hidden="true" style="6" width="0.0" collapsed="true"/>
    <col min="4293" max="4293" customWidth="true" style="6" width="29.0" collapsed="true"/>
    <col min="4294" max="4294" customWidth="true" style="6" width="1.5546875" collapsed="true"/>
    <col min="4295" max="4295" customWidth="true" style="6" width="3.5546875" collapsed="true"/>
    <col min="4296" max="4296" customWidth="true" style="6" width="29.0" collapsed="true"/>
    <col min="4297" max="4297" customWidth="true" style="6" width="1.5546875" collapsed="true"/>
    <col min="4298" max="4298" customWidth="true" style="6" width="29.0" collapsed="true"/>
    <col min="4299" max="4299" customWidth="true" style="6" width="1.5546875" collapsed="true"/>
    <col min="4300" max="4301" customWidth="true" hidden="true" style="6" width="0.0" collapsed="true"/>
    <col min="4302" max="4302" customWidth="true" style="6" width="1.33203125" collapsed="true"/>
    <col min="4303" max="4303" customWidth="true" style="6" width="5.0" collapsed="true"/>
    <col min="4304" max="4304" bestFit="true" customWidth="true" style="6" width="22.6640625" collapsed="true"/>
    <col min="4305" max="4305" bestFit="true" customWidth="true" style="6" width="24.33203125" collapsed="true"/>
    <col min="4306" max="4306" bestFit="true" customWidth="true" style="6" width="22.6640625" collapsed="true"/>
    <col min="4307" max="4307" bestFit="true" customWidth="true" style="6" width="16.44140625" collapsed="true"/>
    <col min="4308" max="4308" bestFit="true" customWidth="true" style="6" width="13.33203125" collapsed="true"/>
    <col min="4309" max="4309" customWidth="true" style="6" width="2.44140625" collapsed="true"/>
    <col min="4310" max="4535" style="6" width="14.44140625" collapsed="true"/>
    <col min="4536" max="4536" customWidth="true" style="6" width="1.5546875" collapsed="true"/>
    <col min="4537" max="4538" customWidth="true" style="6" width="42.5546875" collapsed="true"/>
    <col min="4539" max="4539" customWidth="true" style="6" width="9.6640625" collapsed="true"/>
    <col min="4540" max="4540" customWidth="true" style="6" width="1.5546875" collapsed="true"/>
    <col min="4541" max="4541" customWidth="true" style="6" width="13.5546875" collapsed="true"/>
    <col min="4542" max="4542" customWidth="true" style="6" width="15.0" collapsed="true"/>
    <col min="4543" max="4543" customWidth="true" style="6" width="69.44140625" collapsed="true"/>
    <col min="4544" max="4544" customWidth="true" style="6" width="29.0" collapsed="true"/>
    <col min="4545" max="4545" customWidth="true" style="6" width="1.33203125" collapsed="true"/>
    <col min="4546" max="4546" customWidth="true" style="6" width="29.0" collapsed="true"/>
    <col min="4547" max="4547" customWidth="true" style="6" width="1.5546875" collapsed="true"/>
    <col min="4548" max="4548" customWidth="true" hidden="true" style="6" width="0.0" collapsed="true"/>
    <col min="4549" max="4549" customWidth="true" style="6" width="29.0" collapsed="true"/>
    <col min="4550" max="4550" customWidth="true" style="6" width="1.5546875" collapsed="true"/>
    <col min="4551" max="4551" customWidth="true" style="6" width="3.5546875" collapsed="true"/>
    <col min="4552" max="4552" customWidth="true" style="6" width="29.0" collapsed="true"/>
    <col min="4553" max="4553" customWidth="true" style="6" width="1.5546875" collapsed="true"/>
    <col min="4554" max="4554" customWidth="true" style="6" width="29.0" collapsed="true"/>
    <col min="4555" max="4555" customWidth="true" style="6" width="1.5546875" collapsed="true"/>
    <col min="4556" max="4557" customWidth="true" hidden="true" style="6" width="0.0" collapsed="true"/>
    <col min="4558" max="4558" customWidth="true" style="6" width="1.33203125" collapsed="true"/>
    <col min="4559" max="4559" customWidth="true" style="6" width="5.0" collapsed="true"/>
    <col min="4560" max="4560" bestFit="true" customWidth="true" style="6" width="22.6640625" collapsed="true"/>
    <col min="4561" max="4561" bestFit="true" customWidth="true" style="6" width="24.33203125" collapsed="true"/>
    <col min="4562" max="4562" bestFit="true" customWidth="true" style="6" width="22.6640625" collapsed="true"/>
    <col min="4563" max="4563" bestFit="true" customWidth="true" style="6" width="16.44140625" collapsed="true"/>
    <col min="4564" max="4564" bestFit="true" customWidth="true" style="6" width="13.33203125" collapsed="true"/>
    <col min="4565" max="4565" customWidth="true" style="6" width="2.44140625" collapsed="true"/>
    <col min="4566" max="4791" style="6" width="14.44140625" collapsed="true"/>
    <col min="4792" max="4792" customWidth="true" style="6" width="1.5546875" collapsed="true"/>
    <col min="4793" max="4794" customWidth="true" style="6" width="42.5546875" collapsed="true"/>
    <col min="4795" max="4795" customWidth="true" style="6" width="9.6640625" collapsed="true"/>
    <col min="4796" max="4796" customWidth="true" style="6" width="1.5546875" collapsed="true"/>
    <col min="4797" max="4797" customWidth="true" style="6" width="13.5546875" collapsed="true"/>
    <col min="4798" max="4798" customWidth="true" style="6" width="15.0" collapsed="true"/>
    <col min="4799" max="4799" customWidth="true" style="6" width="69.44140625" collapsed="true"/>
    <col min="4800" max="4800" customWidth="true" style="6" width="29.0" collapsed="true"/>
    <col min="4801" max="4801" customWidth="true" style="6" width="1.33203125" collapsed="true"/>
    <col min="4802" max="4802" customWidth="true" style="6" width="29.0" collapsed="true"/>
    <col min="4803" max="4803" customWidth="true" style="6" width="1.5546875" collapsed="true"/>
    <col min="4804" max="4804" customWidth="true" hidden="true" style="6" width="0.0" collapsed="true"/>
    <col min="4805" max="4805" customWidth="true" style="6" width="29.0" collapsed="true"/>
    <col min="4806" max="4806" customWidth="true" style="6" width="1.5546875" collapsed="true"/>
    <col min="4807" max="4807" customWidth="true" style="6" width="3.5546875" collapsed="true"/>
    <col min="4808" max="4808" customWidth="true" style="6" width="29.0" collapsed="true"/>
    <col min="4809" max="4809" customWidth="true" style="6" width="1.5546875" collapsed="true"/>
    <col min="4810" max="4810" customWidth="true" style="6" width="29.0" collapsed="true"/>
    <col min="4811" max="4811" customWidth="true" style="6" width="1.5546875" collapsed="true"/>
    <col min="4812" max="4813" customWidth="true" hidden="true" style="6" width="0.0" collapsed="true"/>
    <col min="4814" max="4814" customWidth="true" style="6" width="1.33203125" collapsed="true"/>
    <col min="4815" max="4815" customWidth="true" style="6" width="5.0" collapsed="true"/>
    <col min="4816" max="4816" bestFit="true" customWidth="true" style="6" width="22.6640625" collapsed="true"/>
    <col min="4817" max="4817" bestFit="true" customWidth="true" style="6" width="24.33203125" collapsed="true"/>
    <col min="4818" max="4818" bestFit="true" customWidth="true" style="6" width="22.6640625" collapsed="true"/>
    <col min="4819" max="4819" bestFit="true" customWidth="true" style="6" width="16.44140625" collapsed="true"/>
    <col min="4820" max="4820" bestFit="true" customWidth="true" style="6" width="13.33203125" collapsed="true"/>
    <col min="4821" max="4821" customWidth="true" style="6" width="2.44140625" collapsed="true"/>
    <col min="4822" max="5047" style="6" width="14.44140625" collapsed="true"/>
    <col min="5048" max="5048" customWidth="true" style="6" width="1.5546875" collapsed="true"/>
    <col min="5049" max="5050" customWidth="true" style="6" width="42.5546875" collapsed="true"/>
    <col min="5051" max="5051" customWidth="true" style="6" width="9.6640625" collapsed="true"/>
    <col min="5052" max="5052" customWidth="true" style="6" width="1.5546875" collapsed="true"/>
    <col min="5053" max="5053" customWidth="true" style="6" width="13.5546875" collapsed="true"/>
    <col min="5054" max="5054" customWidth="true" style="6" width="15.0" collapsed="true"/>
    <col min="5055" max="5055" customWidth="true" style="6" width="69.44140625" collapsed="true"/>
    <col min="5056" max="5056" customWidth="true" style="6" width="29.0" collapsed="true"/>
    <col min="5057" max="5057" customWidth="true" style="6" width="1.33203125" collapsed="true"/>
    <col min="5058" max="5058" customWidth="true" style="6" width="29.0" collapsed="true"/>
    <col min="5059" max="5059" customWidth="true" style="6" width="1.5546875" collapsed="true"/>
    <col min="5060" max="5060" customWidth="true" hidden="true" style="6" width="0.0" collapsed="true"/>
    <col min="5061" max="5061" customWidth="true" style="6" width="29.0" collapsed="true"/>
    <col min="5062" max="5062" customWidth="true" style="6" width="1.5546875" collapsed="true"/>
    <col min="5063" max="5063" customWidth="true" style="6" width="3.5546875" collapsed="true"/>
    <col min="5064" max="5064" customWidth="true" style="6" width="29.0" collapsed="true"/>
    <col min="5065" max="5065" customWidth="true" style="6" width="1.5546875" collapsed="true"/>
    <col min="5066" max="5066" customWidth="true" style="6" width="29.0" collapsed="true"/>
    <col min="5067" max="5067" customWidth="true" style="6" width="1.5546875" collapsed="true"/>
    <col min="5068" max="5069" customWidth="true" hidden="true" style="6" width="0.0" collapsed="true"/>
    <col min="5070" max="5070" customWidth="true" style="6" width="1.33203125" collapsed="true"/>
    <col min="5071" max="5071" customWidth="true" style="6" width="5.0" collapsed="true"/>
    <col min="5072" max="5072" bestFit="true" customWidth="true" style="6" width="22.6640625" collapsed="true"/>
    <col min="5073" max="5073" bestFit="true" customWidth="true" style="6" width="24.33203125" collapsed="true"/>
    <col min="5074" max="5074" bestFit="true" customWidth="true" style="6" width="22.6640625" collapsed="true"/>
    <col min="5075" max="5075" bestFit="true" customWidth="true" style="6" width="16.44140625" collapsed="true"/>
    <col min="5076" max="5076" bestFit="true" customWidth="true" style="6" width="13.33203125" collapsed="true"/>
    <col min="5077" max="5077" customWidth="true" style="6" width="2.44140625" collapsed="true"/>
    <col min="5078" max="5303" style="6" width="14.44140625" collapsed="true"/>
    <col min="5304" max="5304" customWidth="true" style="6" width="1.5546875" collapsed="true"/>
    <col min="5305" max="5306" customWidth="true" style="6" width="42.5546875" collapsed="true"/>
    <col min="5307" max="5307" customWidth="true" style="6" width="9.6640625" collapsed="true"/>
    <col min="5308" max="5308" customWidth="true" style="6" width="1.5546875" collapsed="true"/>
    <col min="5309" max="5309" customWidth="true" style="6" width="13.5546875" collapsed="true"/>
    <col min="5310" max="5310" customWidth="true" style="6" width="15.0" collapsed="true"/>
    <col min="5311" max="5311" customWidth="true" style="6" width="69.44140625" collapsed="true"/>
    <col min="5312" max="5312" customWidth="true" style="6" width="29.0" collapsed="true"/>
    <col min="5313" max="5313" customWidth="true" style="6" width="1.33203125" collapsed="true"/>
    <col min="5314" max="5314" customWidth="true" style="6" width="29.0" collapsed="true"/>
    <col min="5315" max="5315" customWidth="true" style="6" width="1.5546875" collapsed="true"/>
    <col min="5316" max="5316" customWidth="true" hidden="true" style="6" width="0.0" collapsed="true"/>
    <col min="5317" max="5317" customWidth="true" style="6" width="29.0" collapsed="true"/>
    <col min="5318" max="5318" customWidth="true" style="6" width="1.5546875" collapsed="true"/>
    <col min="5319" max="5319" customWidth="true" style="6" width="3.5546875" collapsed="true"/>
    <col min="5320" max="5320" customWidth="true" style="6" width="29.0" collapsed="true"/>
    <col min="5321" max="5321" customWidth="true" style="6" width="1.5546875" collapsed="true"/>
    <col min="5322" max="5322" customWidth="true" style="6" width="29.0" collapsed="true"/>
    <col min="5323" max="5323" customWidth="true" style="6" width="1.5546875" collapsed="true"/>
    <col min="5324" max="5325" customWidth="true" hidden="true" style="6" width="0.0" collapsed="true"/>
    <col min="5326" max="5326" customWidth="true" style="6" width="1.33203125" collapsed="true"/>
    <col min="5327" max="5327" customWidth="true" style="6" width="5.0" collapsed="true"/>
    <col min="5328" max="5328" bestFit="true" customWidth="true" style="6" width="22.6640625" collapsed="true"/>
    <col min="5329" max="5329" bestFit="true" customWidth="true" style="6" width="24.33203125" collapsed="true"/>
    <col min="5330" max="5330" bestFit="true" customWidth="true" style="6" width="22.6640625" collapsed="true"/>
    <col min="5331" max="5331" bestFit="true" customWidth="true" style="6" width="16.44140625" collapsed="true"/>
    <col min="5332" max="5332" bestFit="true" customWidth="true" style="6" width="13.33203125" collapsed="true"/>
    <col min="5333" max="5333" customWidth="true" style="6" width="2.44140625" collapsed="true"/>
    <col min="5334" max="5559" style="6" width="14.44140625" collapsed="true"/>
    <col min="5560" max="5560" customWidth="true" style="6" width="1.5546875" collapsed="true"/>
    <col min="5561" max="5562" customWidth="true" style="6" width="42.5546875" collapsed="true"/>
    <col min="5563" max="5563" customWidth="true" style="6" width="9.6640625" collapsed="true"/>
    <col min="5564" max="5564" customWidth="true" style="6" width="1.5546875" collapsed="true"/>
    <col min="5565" max="5565" customWidth="true" style="6" width="13.5546875" collapsed="true"/>
    <col min="5566" max="5566" customWidth="true" style="6" width="15.0" collapsed="true"/>
    <col min="5567" max="5567" customWidth="true" style="6" width="69.44140625" collapsed="true"/>
    <col min="5568" max="5568" customWidth="true" style="6" width="29.0" collapsed="true"/>
    <col min="5569" max="5569" customWidth="true" style="6" width="1.33203125" collapsed="true"/>
    <col min="5570" max="5570" customWidth="true" style="6" width="29.0" collapsed="true"/>
    <col min="5571" max="5571" customWidth="true" style="6" width="1.5546875" collapsed="true"/>
    <col min="5572" max="5572" customWidth="true" hidden="true" style="6" width="0.0" collapsed="true"/>
    <col min="5573" max="5573" customWidth="true" style="6" width="29.0" collapsed="true"/>
    <col min="5574" max="5574" customWidth="true" style="6" width="1.5546875" collapsed="true"/>
    <col min="5575" max="5575" customWidth="true" style="6" width="3.5546875" collapsed="true"/>
    <col min="5576" max="5576" customWidth="true" style="6" width="29.0" collapsed="true"/>
    <col min="5577" max="5577" customWidth="true" style="6" width="1.5546875" collapsed="true"/>
    <col min="5578" max="5578" customWidth="true" style="6" width="29.0" collapsed="true"/>
    <col min="5579" max="5579" customWidth="true" style="6" width="1.5546875" collapsed="true"/>
    <col min="5580" max="5581" customWidth="true" hidden="true" style="6" width="0.0" collapsed="true"/>
    <col min="5582" max="5582" customWidth="true" style="6" width="1.33203125" collapsed="true"/>
    <col min="5583" max="5583" customWidth="true" style="6" width="5.0" collapsed="true"/>
    <col min="5584" max="5584" bestFit="true" customWidth="true" style="6" width="22.6640625" collapsed="true"/>
    <col min="5585" max="5585" bestFit="true" customWidth="true" style="6" width="24.33203125" collapsed="true"/>
    <col min="5586" max="5586" bestFit="true" customWidth="true" style="6" width="22.6640625" collapsed="true"/>
    <col min="5587" max="5587" bestFit="true" customWidth="true" style="6" width="16.44140625" collapsed="true"/>
    <col min="5588" max="5588" bestFit="true" customWidth="true" style="6" width="13.33203125" collapsed="true"/>
    <col min="5589" max="5589" customWidth="true" style="6" width="2.44140625" collapsed="true"/>
    <col min="5590" max="5815" style="6" width="14.44140625" collapsed="true"/>
    <col min="5816" max="5816" customWidth="true" style="6" width="1.5546875" collapsed="true"/>
    <col min="5817" max="5818" customWidth="true" style="6" width="42.5546875" collapsed="true"/>
    <col min="5819" max="5819" customWidth="true" style="6" width="9.6640625" collapsed="true"/>
    <col min="5820" max="5820" customWidth="true" style="6" width="1.5546875" collapsed="true"/>
    <col min="5821" max="5821" customWidth="true" style="6" width="13.5546875" collapsed="true"/>
    <col min="5822" max="5822" customWidth="true" style="6" width="15.0" collapsed="true"/>
    <col min="5823" max="5823" customWidth="true" style="6" width="69.44140625" collapsed="true"/>
    <col min="5824" max="5824" customWidth="true" style="6" width="29.0" collapsed="true"/>
    <col min="5825" max="5825" customWidth="true" style="6" width="1.33203125" collapsed="true"/>
    <col min="5826" max="5826" customWidth="true" style="6" width="29.0" collapsed="true"/>
    <col min="5827" max="5827" customWidth="true" style="6" width="1.5546875" collapsed="true"/>
    <col min="5828" max="5828" customWidth="true" hidden="true" style="6" width="0.0" collapsed="true"/>
    <col min="5829" max="5829" customWidth="true" style="6" width="29.0" collapsed="true"/>
    <col min="5830" max="5830" customWidth="true" style="6" width="1.5546875" collapsed="true"/>
    <col min="5831" max="5831" customWidth="true" style="6" width="3.5546875" collapsed="true"/>
    <col min="5832" max="5832" customWidth="true" style="6" width="29.0" collapsed="true"/>
    <col min="5833" max="5833" customWidth="true" style="6" width="1.5546875" collapsed="true"/>
    <col min="5834" max="5834" customWidth="true" style="6" width="29.0" collapsed="true"/>
    <col min="5835" max="5835" customWidth="true" style="6" width="1.5546875" collapsed="true"/>
    <col min="5836" max="5837" customWidth="true" hidden="true" style="6" width="0.0" collapsed="true"/>
    <col min="5838" max="5838" customWidth="true" style="6" width="1.33203125" collapsed="true"/>
    <col min="5839" max="5839" customWidth="true" style="6" width="5.0" collapsed="true"/>
    <col min="5840" max="5840" bestFit="true" customWidth="true" style="6" width="22.6640625" collapsed="true"/>
    <col min="5841" max="5841" bestFit="true" customWidth="true" style="6" width="24.33203125" collapsed="true"/>
    <col min="5842" max="5842" bestFit="true" customWidth="true" style="6" width="22.6640625" collapsed="true"/>
    <col min="5843" max="5843" bestFit="true" customWidth="true" style="6" width="16.44140625" collapsed="true"/>
    <col min="5844" max="5844" bestFit="true" customWidth="true" style="6" width="13.33203125" collapsed="true"/>
    <col min="5845" max="5845" customWidth="true" style="6" width="2.44140625" collapsed="true"/>
    <col min="5846" max="6071" style="6" width="14.44140625" collapsed="true"/>
    <col min="6072" max="6072" customWidth="true" style="6" width="1.5546875" collapsed="true"/>
    <col min="6073" max="6074" customWidth="true" style="6" width="42.5546875" collapsed="true"/>
    <col min="6075" max="6075" customWidth="true" style="6" width="9.6640625" collapsed="true"/>
    <col min="6076" max="6076" customWidth="true" style="6" width="1.5546875" collapsed="true"/>
    <col min="6077" max="6077" customWidth="true" style="6" width="13.5546875" collapsed="true"/>
    <col min="6078" max="6078" customWidth="true" style="6" width="15.0" collapsed="true"/>
    <col min="6079" max="6079" customWidth="true" style="6" width="69.44140625" collapsed="true"/>
    <col min="6080" max="6080" customWidth="true" style="6" width="29.0" collapsed="true"/>
    <col min="6081" max="6081" customWidth="true" style="6" width="1.33203125" collapsed="true"/>
    <col min="6082" max="6082" customWidth="true" style="6" width="29.0" collapsed="true"/>
    <col min="6083" max="6083" customWidth="true" style="6" width="1.5546875" collapsed="true"/>
    <col min="6084" max="6084" customWidth="true" hidden="true" style="6" width="0.0" collapsed="true"/>
    <col min="6085" max="6085" customWidth="true" style="6" width="29.0" collapsed="true"/>
    <col min="6086" max="6086" customWidth="true" style="6" width="1.5546875" collapsed="true"/>
    <col min="6087" max="6087" customWidth="true" style="6" width="3.5546875" collapsed="true"/>
    <col min="6088" max="6088" customWidth="true" style="6" width="29.0" collapsed="true"/>
    <col min="6089" max="6089" customWidth="true" style="6" width="1.5546875" collapsed="true"/>
    <col min="6090" max="6090" customWidth="true" style="6" width="29.0" collapsed="true"/>
    <col min="6091" max="6091" customWidth="true" style="6" width="1.5546875" collapsed="true"/>
    <col min="6092" max="6093" customWidth="true" hidden="true" style="6" width="0.0" collapsed="true"/>
    <col min="6094" max="6094" customWidth="true" style="6" width="1.33203125" collapsed="true"/>
    <col min="6095" max="6095" customWidth="true" style="6" width="5.0" collapsed="true"/>
    <col min="6096" max="6096" bestFit="true" customWidth="true" style="6" width="22.6640625" collapsed="true"/>
    <col min="6097" max="6097" bestFit="true" customWidth="true" style="6" width="24.33203125" collapsed="true"/>
    <col min="6098" max="6098" bestFit="true" customWidth="true" style="6" width="22.6640625" collapsed="true"/>
    <col min="6099" max="6099" bestFit="true" customWidth="true" style="6" width="16.44140625" collapsed="true"/>
    <col min="6100" max="6100" bestFit="true" customWidth="true" style="6" width="13.33203125" collapsed="true"/>
    <col min="6101" max="6101" customWidth="true" style="6" width="2.44140625" collapsed="true"/>
    <col min="6102" max="6327" style="6" width="14.44140625" collapsed="true"/>
    <col min="6328" max="6328" customWidth="true" style="6" width="1.5546875" collapsed="true"/>
    <col min="6329" max="6330" customWidth="true" style="6" width="42.5546875" collapsed="true"/>
    <col min="6331" max="6331" customWidth="true" style="6" width="9.6640625" collapsed="true"/>
    <col min="6332" max="6332" customWidth="true" style="6" width="1.5546875" collapsed="true"/>
    <col min="6333" max="6333" customWidth="true" style="6" width="13.5546875" collapsed="true"/>
    <col min="6334" max="6334" customWidth="true" style="6" width="15.0" collapsed="true"/>
    <col min="6335" max="6335" customWidth="true" style="6" width="69.44140625" collapsed="true"/>
    <col min="6336" max="6336" customWidth="true" style="6" width="29.0" collapsed="true"/>
    <col min="6337" max="6337" customWidth="true" style="6" width="1.33203125" collapsed="true"/>
    <col min="6338" max="6338" customWidth="true" style="6" width="29.0" collapsed="true"/>
    <col min="6339" max="6339" customWidth="true" style="6" width="1.5546875" collapsed="true"/>
    <col min="6340" max="6340" customWidth="true" hidden="true" style="6" width="0.0" collapsed="true"/>
    <col min="6341" max="6341" customWidth="true" style="6" width="29.0" collapsed="true"/>
    <col min="6342" max="6342" customWidth="true" style="6" width="1.5546875" collapsed="true"/>
    <col min="6343" max="6343" customWidth="true" style="6" width="3.5546875" collapsed="true"/>
    <col min="6344" max="6344" customWidth="true" style="6" width="29.0" collapsed="true"/>
    <col min="6345" max="6345" customWidth="true" style="6" width="1.5546875" collapsed="true"/>
    <col min="6346" max="6346" customWidth="true" style="6" width="29.0" collapsed="true"/>
    <col min="6347" max="6347" customWidth="true" style="6" width="1.5546875" collapsed="true"/>
    <col min="6348" max="6349" customWidth="true" hidden="true" style="6" width="0.0" collapsed="true"/>
    <col min="6350" max="6350" customWidth="true" style="6" width="1.33203125" collapsed="true"/>
    <col min="6351" max="6351" customWidth="true" style="6" width="5.0" collapsed="true"/>
    <col min="6352" max="6352" bestFit="true" customWidth="true" style="6" width="22.6640625" collapsed="true"/>
    <col min="6353" max="6353" bestFit="true" customWidth="true" style="6" width="24.33203125" collapsed="true"/>
    <col min="6354" max="6354" bestFit="true" customWidth="true" style="6" width="22.6640625" collapsed="true"/>
    <col min="6355" max="6355" bestFit="true" customWidth="true" style="6" width="16.44140625" collapsed="true"/>
    <col min="6356" max="6356" bestFit="true" customWidth="true" style="6" width="13.33203125" collapsed="true"/>
    <col min="6357" max="6357" customWidth="true" style="6" width="2.44140625" collapsed="true"/>
    <col min="6358" max="6583" style="6" width="14.44140625" collapsed="true"/>
    <col min="6584" max="6584" customWidth="true" style="6" width="1.5546875" collapsed="true"/>
    <col min="6585" max="6586" customWidth="true" style="6" width="42.5546875" collapsed="true"/>
    <col min="6587" max="6587" customWidth="true" style="6" width="9.6640625" collapsed="true"/>
    <col min="6588" max="6588" customWidth="true" style="6" width="1.5546875" collapsed="true"/>
    <col min="6589" max="6589" customWidth="true" style="6" width="13.5546875" collapsed="true"/>
    <col min="6590" max="6590" customWidth="true" style="6" width="15.0" collapsed="true"/>
    <col min="6591" max="6591" customWidth="true" style="6" width="69.44140625" collapsed="true"/>
    <col min="6592" max="6592" customWidth="true" style="6" width="29.0" collapsed="true"/>
    <col min="6593" max="6593" customWidth="true" style="6" width="1.33203125" collapsed="true"/>
    <col min="6594" max="6594" customWidth="true" style="6" width="29.0" collapsed="true"/>
    <col min="6595" max="6595" customWidth="true" style="6" width="1.5546875" collapsed="true"/>
    <col min="6596" max="6596" customWidth="true" hidden="true" style="6" width="0.0" collapsed="true"/>
    <col min="6597" max="6597" customWidth="true" style="6" width="29.0" collapsed="true"/>
    <col min="6598" max="6598" customWidth="true" style="6" width="1.5546875" collapsed="true"/>
    <col min="6599" max="6599" customWidth="true" style="6" width="3.5546875" collapsed="true"/>
    <col min="6600" max="6600" customWidth="true" style="6" width="29.0" collapsed="true"/>
    <col min="6601" max="6601" customWidth="true" style="6" width="1.5546875" collapsed="true"/>
    <col min="6602" max="6602" customWidth="true" style="6" width="29.0" collapsed="true"/>
    <col min="6603" max="6603" customWidth="true" style="6" width="1.5546875" collapsed="true"/>
    <col min="6604" max="6605" customWidth="true" hidden="true" style="6" width="0.0" collapsed="true"/>
    <col min="6606" max="6606" customWidth="true" style="6" width="1.33203125" collapsed="true"/>
    <col min="6607" max="6607" customWidth="true" style="6" width="5.0" collapsed="true"/>
    <col min="6608" max="6608" bestFit="true" customWidth="true" style="6" width="22.6640625" collapsed="true"/>
    <col min="6609" max="6609" bestFit="true" customWidth="true" style="6" width="24.33203125" collapsed="true"/>
    <col min="6610" max="6610" bestFit="true" customWidth="true" style="6" width="22.6640625" collapsed="true"/>
    <col min="6611" max="6611" bestFit="true" customWidth="true" style="6" width="16.44140625" collapsed="true"/>
    <col min="6612" max="6612" bestFit="true" customWidth="true" style="6" width="13.33203125" collapsed="true"/>
    <col min="6613" max="6613" customWidth="true" style="6" width="2.44140625" collapsed="true"/>
    <col min="6614" max="6839" style="6" width="14.44140625" collapsed="true"/>
    <col min="6840" max="6840" customWidth="true" style="6" width="1.5546875" collapsed="true"/>
    <col min="6841" max="6842" customWidth="true" style="6" width="42.5546875" collapsed="true"/>
    <col min="6843" max="6843" customWidth="true" style="6" width="9.6640625" collapsed="true"/>
    <col min="6844" max="6844" customWidth="true" style="6" width="1.5546875" collapsed="true"/>
    <col min="6845" max="6845" customWidth="true" style="6" width="13.5546875" collapsed="true"/>
    <col min="6846" max="6846" customWidth="true" style="6" width="15.0" collapsed="true"/>
    <col min="6847" max="6847" customWidth="true" style="6" width="69.44140625" collapsed="true"/>
    <col min="6848" max="6848" customWidth="true" style="6" width="29.0" collapsed="true"/>
    <col min="6849" max="6849" customWidth="true" style="6" width="1.33203125" collapsed="true"/>
    <col min="6850" max="6850" customWidth="true" style="6" width="29.0" collapsed="true"/>
    <col min="6851" max="6851" customWidth="true" style="6" width="1.5546875" collapsed="true"/>
    <col min="6852" max="6852" customWidth="true" hidden="true" style="6" width="0.0" collapsed="true"/>
    <col min="6853" max="6853" customWidth="true" style="6" width="29.0" collapsed="true"/>
    <col min="6854" max="6854" customWidth="true" style="6" width="1.5546875" collapsed="true"/>
    <col min="6855" max="6855" customWidth="true" style="6" width="3.5546875" collapsed="true"/>
    <col min="6856" max="6856" customWidth="true" style="6" width="29.0" collapsed="true"/>
    <col min="6857" max="6857" customWidth="true" style="6" width="1.5546875" collapsed="true"/>
    <col min="6858" max="6858" customWidth="true" style="6" width="29.0" collapsed="true"/>
    <col min="6859" max="6859" customWidth="true" style="6" width="1.5546875" collapsed="true"/>
    <col min="6860" max="6861" customWidth="true" hidden="true" style="6" width="0.0" collapsed="true"/>
    <col min="6862" max="6862" customWidth="true" style="6" width="1.33203125" collapsed="true"/>
    <col min="6863" max="6863" customWidth="true" style="6" width="5.0" collapsed="true"/>
    <col min="6864" max="6864" bestFit="true" customWidth="true" style="6" width="22.6640625" collapsed="true"/>
    <col min="6865" max="6865" bestFit="true" customWidth="true" style="6" width="24.33203125" collapsed="true"/>
    <col min="6866" max="6866" bestFit="true" customWidth="true" style="6" width="22.6640625" collapsed="true"/>
    <col min="6867" max="6867" bestFit="true" customWidth="true" style="6" width="16.44140625" collapsed="true"/>
    <col min="6868" max="6868" bestFit="true" customWidth="true" style="6" width="13.33203125" collapsed="true"/>
    <col min="6869" max="6869" customWidth="true" style="6" width="2.44140625" collapsed="true"/>
    <col min="6870" max="7095" style="6" width="14.44140625" collapsed="true"/>
    <col min="7096" max="7096" customWidth="true" style="6" width="1.5546875" collapsed="true"/>
    <col min="7097" max="7098" customWidth="true" style="6" width="42.5546875" collapsed="true"/>
    <col min="7099" max="7099" customWidth="true" style="6" width="9.6640625" collapsed="true"/>
    <col min="7100" max="7100" customWidth="true" style="6" width="1.5546875" collapsed="true"/>
    <col min="7101" max="7101" customWidth="true" style="6" width="13.5546875" collapsed="true"/>
    <col min="7102" max="7102" customWidth="true" style="6" width="15.0" collapsed="true"/>
    <col min="7103" max="7103" customWidth="true" style="6" width="69.44140625" collapsed="true"/>
    <col min="7104" max="7104" customWidth="true" style="6" width="29.0" collapsed="true"/>
    <col min="7105" max="7105" customWidth="true" style="6" width="1.33203125" collapsed="true"/>
    <col min="7106" max="7106" customWidth="true" style="6" width="29.0" collapsed="true"/>
    <col min="7107" max="7107" customWidth="true" style="6" width="1.5546875" collapsed="true"/>
    <col min="7108" max="7108" customWidth="true" hidden="true" style="6" width="0.0" collapsed="true"/>
    <col min="7109" max="7109" customWidth="true" style="6" width="29.0" collapsed="true"/>
    <col min="7110" max="7110" customWidth="true" style="6" width="1.5546875" collapsed="true"/>
    <col min="7111" max="7111" customWidth="true" style="6" width="3.5546875" collapsed="true"/>
    <col min="7112" max="7112" customWidth="true" style="6" width="29.0" collapsed="true"/>
    <col min="7113" max="7113" customWidth="true" style="6" width="1.5546875" collapsed="true"/>
    <col min="7114" max="7114" customWidth="true" style="6" width="29.0" collapsed="true"/>
    <col min="7115" max="7115" customWidth="true" style="6" width="1.5546875" collapsed="true"/>
    <col min="7116" max="7117" customWidth="true" hidden="true" style="6" width="0.0" collapsed="true"/>
    <col min="7118" max="7118" customWidth="true" style="6" width="1.33203125" collapsed="true"/>
    <col min="7119" max="7119" customWidth="true" style="6" width="5.0" collapsed="true"/>
    <col min="7120" max="7120" bestFit="true" customWidth="true" style="6" width="22.6640625" collapsed="true"/>
    <col min="7121" max="7121" bestFit="true" customWidth="true" style="6" width="24.33203125" collapsed="true"/>
    <col min="7122" max="7122" bestFit="true" customWidth="true" style="6" width="22.6640625" collapsed="true"/>
    <col min="7123" max="7123" bestFit="true" customWidth="true" style="6" width="16.44140625" collapsed="true"/>
    <col min="7124" max="7124" bestFit="true" customWidth="true" style="6" width="13.33203125" collapsed="true"/>
    <col min="7125" max="7125" customWidth="true" style="6" width="2.44140625" collapsed="true"/>
    <col min="7126" max="7351" style="6" width="14.44140625" collapsed="true"/>
    <col min="7352" max="7352" customWidth="true" style="6" width="1.5546875" collapsed="true"/>
    <col min="7353" max="7354" customWidth="true" style="6" width="42.5546875" collapsed="true"/>
    <col min="7355" max="7355" customWidth="true" style="6" width="9.6640625" collapsed="true"/>
    <col min="7356" max="7356" customWidth="true" style="6" width="1.5546875" collapsed="true"/>
    <col min="7357" max="7357" customWidth="true" style="6" width="13.5546875" collapsed="true"/>
    <col min="7358" max="7358" customWidth="true" style="6" width="15.0" collapsed="true"/>
    <col min="7359" max="7359" customWidth="true" style="6" width="69.44140625" collapsed="true"/>
    <col min="7360" max="7360" customWidth="true" style="6" width="29.0" collapsed="true"/>
    <col min="7361" max="7361" customWidth="true" style="6" width="1.33203125" collapsed="true"/>
    <col min="7362" max="7362" customWidth="true" style="6" width="29.0" collapsed="true"/>
    <col min="7363" max="7363" customWidth="true" style="6" width="1.5546875" collapsed="true"/>
    <col min="7364" max="7364" customWidth="true" hidden="true" style="6" width="0.0" collapsed="true"/>
    <col min="7365" max="7365" customWidth="true" style="6" width="29.0" collapsed="true"/>
    <col min="7366" max="7366" customWidth="true" style="6" width="1.5546875" collapsed="true"/>
    <col min="7367" max="7367" customWidth="true" style="6" width="3.5546875" collapsed="true"/>
    <col min="7368" max="7368" customWidth="true" style="6" width="29.0" collapsed="true"/>
    <col min="7369" max="7369" customWidth="true" style="6" width="1.5546875" collapsed="true"/>
    <col min="7370" max="7370" customWidth="true" style="6" width="29.0" collapsed="true"/>
    <col min="7371" max="7371" customWidth="true" style="6" width="1.5546875" collapsed="true"/>
    <col min="7372" max="7373" customWidth="true" hidden="true" style="6" width="0.0" collapsed="true"/>
    <col min="7374" max="7374" customWidth="true" style="6" width="1.33203125" collapsed="true"/>
    <col min="7375" max="7375" customWidth="true" style="6" width="5.0" collapsed="true"/>
    <col min="7376" max="7376" bestFit="true" customWidth="true" style="6" width="22.6640625" collapsed="true"/>
    <col min="7377" max="7377" bestFit="true" customWidth="true" style="6" width="24.33203125" collapsed="true"/>
    <col min="7378" max="7378" bestFit="true" customWidth="true" style="6" width="22.6640625" collapsed="true"/>
    <col min="7379" max="7379" bestFit="true" customWidth="true" style="6" width="16.44140625" collapsed="true"/>
    <col min="7380" max="7380" bestFit="true" customWidth="true" style="6" width="13.33203125" collapsed="true"/>
    <col min="7381" max="7381" customWidth="true" style="6" width="2.44140625" collapsed="true"/>
    <col min="7382" max="7607" style="6" width="14.44140625" collapsed="true"/>
    <col min="7608" max="7608" customWidth="true" style="6" width="1.5546875" collapsed="true"/>
    <col min="7609" max="7610" customWidth="true" style="6" width="42.5546875" collapsed="true"/>
    <col min="7611" max="7611" customWidth="true" style="6" width="9.6640625" collapsed="true"/>
    <col min="7612" max="7612" customWidth="true" style="6" width="1.5546875" collapsed="true"/>
    <col min="7613" max="7613" customWidth="true" style="6" width="13.5546875" collapsed="true"/>
    <col min="7614" max="7614" customWidth="true" style="6" width="15.0" collapsed="true"/>
    <col min="7615" max="7615" customWidth="true" style="6" width="69.44140625" collapsed="true"/>
    <col min="7616" max="7616" customWidth="true" style="6" width="29.0" collapsed="true"/>
    <col min="7617" max="7617" customWidth="true" style="6" width="1.33203125" collapsed="true"/>
    <col min="7618" max="7618" customWidth="true" style="6" width="29.0" collapsed="true"/>
    <col min="7619" max="7619" customWidth="true" style="6" width="1.5546875" collapsed="true"/>
    <col min="7620" max="7620" customWidth="true" hidden="true" style="6" width="0.0" collapsed="true"/>
    <col min="7621" max="7621" customWidth="true" style="6" width="29.0" collapsed="true"/>
    <col min="7622" max="7622" customWidth="true" style="6" width="1.5546875" collapsed="true"/>
    <col min="7623" max="7623" customWidth="true" style="6" width="3.5546875" collapsed="true"/>
    <col min="7624" max="7624" customWidth="true" style="6" width="29.0" collapsed="true"/>
    <col min="7625" max="7625" customWidth="true" style="6" width="1.5546875" collapsed="true"/>
    <col min="7626" max="7626" customWidth="true" style="6" width="29.0" collapsed="true"/>
    <col min="7627" max="7627" customWidth="true" style="6" width="1.5546875" collapsed="true"/>
    <col min="7628" max="7629" customWidth="true" hidden="true" style="6" width="0.0" collapsed="true"/>
    <col min="7630" max="7630" customWidth="true" style="6" width="1.33203125" collapsed="true"/>
    <col min="7631" max="7631" customWidth="true" style="6" width="5.0" collapsed="true"/>
    <col min="7632" max="7632" bestFit="true" customWidth="true" style="6" width="22.6640625" collapsed="true"/>
    <col min="7633" max="7633" bestFit="true" customWidth="true" style="6" width="24.33203125" collapsed="true"/>
    <col min="7634" max="7634" bestFit="true" customWidth="true" style="6" width="22.6640625" collapsed="true"/>
    <col min="7635" max="7635" bestFit="true" customWidth="true" style="6" width="16.44140625" collapsed="true"/>
    <col min="7636" max="7636" bestFit="true" customWidth="true" style="6" width="13.33203125" collapsed="true"/>
    <col min="7637" max="7637" customWidth="true" style="6" width="2.44140625" collapsed="true"/>
    <col min="7638" max="7863" style="6" width="14.44140625" collapsed="true"/>
    <col min="7864" max="7864" customWidth="true" style="6" width="1.5546875" collapsed="true"/>
    <col min="7865" max="7866" customWidth="true" style="6" width="42.5546875" collapsed="true"/>
    <col min="7867" max="7867" customWidth="true" style="6" width="9.6640625" collapsed="true"/>
    <col min="7868" max="7868" customWidth="true" style="6" width="1.5546875" collapsed="true"/>
    <col min="7869" max="7869" customWidth="true" style="6" width="13.5546875" collapsed="true"/>
    <col min="7870" max="7870" customWidth="true" style="6" width="15.0" collapsed="true"/>
    <col min="7871" max="7871" customWidth="true" style="6" width="69.44140625" collapsed="true"/>
    <col min="7872" max="7872" customWidth="true" style="6" width="29.0" collapsed="true"/>
    <col min="7873" max="7873" customWidth="true" style="6" width="1.33203125" collapsed="true"/>
    <col min="7874" max="7874" customWidth="true" style="6" width="29.0" collapsed="true"/>
    <col min="7875" max="7875" customWidth="true" style="6" width="1.5546875" collapsed="true"/>
    <col min="7876" max="7876" customWidth="true" hidden="true" style="6" width="0.0" collapsed="true"/>
    <col min="7877" max="7877" customWidth="true" style="6" width="29.0" collapsed="true"/>
    <col min="7878" max="7878" customWidth="true" style="6" width="1.5546875" collapsed="true"/>
    <col min="7879" max="7879" customWidth="true" style="6" width="3.5546875" collapsed="true"/>
    <col min="7880" max="7880" customWidth="true" style="6" width="29.0" collapsed="true"/>
    <col min="7881" max="7881" customWidth="true" style="6" width="1.5546875" collapsed="true"/>
    <col min="7882" max="7882" customWidth="true" style="6" width="29.0" collapsed="true"/>
    <col min="7883" max="7883" customWidth="true" style="6" width="1.5546875" collapsed="true"/>
    <col min="7884" max="7885" customWidth="true" hidden="true" style="6" width="0.0" collapsed="true"/>
    <col min="7886" max="7886" customWidth="true" style="6" width="1.33203125" collapsed="true"/>
    <col min="7887" max="7887" customWidth="true" style="6" width="5.0" collapsed="true"/>
    <col min="7888" max="7888" bestFit="true" customWidth="true" style="6" width="22.6640625" collapsed="true"/>
    <col min="7889" max="7889" bestFit="true" customWidth="true" style="6" width="24.33203125" collapsed="true"/>
    <col min="7890" max="7890" bestFit="true" customWidth="true" style="6" width="22.6640625" collapsed="true"/>
    <col min="7891" max="7891" bestFit="true" customWidth="true" style="6" width="16.44140625" collapsed="true"/>
    <col min="7892" max="7892" bestFit="true" customWidth="true" style="6" width="13.33203125" collapsed="true"/>
    <col min="7893" max="7893" customWidth="true" style="6" width="2.44140625" collapsed="true"/>
    <col min="7894" max="8119" style="6" width="14.44140625" collapsed="true"/>
    <col min="8120" max="8120" customWidth="true" style="6" width="1.5546875" collapsed="true"/>
    <col min="8121" max="8122" customWidth="true" style="6" width="42.5546875" collapsed="true"/>
    <col min="8123" max="8123" customWidth="true" style="6" width="9.6640625" collapsed="true"/>
    <col min="8124" max="8124" customWidth="true" style="6" width="1.5546875" collapsed="true"/>
    <col min="8125" max="8125" customWidth="true" style="6" width="13.5546875" collapsed="true"/>
    <col min="8126" max="8126" customWidth="true" style="6" width="15.0" collapsed="true"/>
    <col min="8127" max="8127" customWidth="true" style="6" width="69.44140625" collapsed="true"/>
    <col min="8128" max="8128" customWidth="true" style="6" width="29.0" collapsed="true"/>
    <col min="8129" max="8129" customWidth="true" style="6" width="1.33203125" collapsed="true"/>
    <col min="8130" max="8130" customWidth="true" style="6" width="29.0" collapsed="true"/>
    <col min="8131" max="8131" customWidth="true" style="6" width="1.5546875" collapsed="true"/>
    <col min="8132" max="8132" customWidth="true" hidden="true" style="6" width="0.0" collapsed="true"/>
    <col min="8133" max="8133" customWidth="true" style="6" width="29.0" collapsed="true"/>
    <col min="8134" max="8134" customWidth="true" style="6" width="1.5546875" collapsed="true"/>
    <col min="8135" max="8135" customWidth="true" style="6" width="3.5546875" collapsed="true"/>
    <col min="8136" max="8136" customWidth="true" style="6" width="29.0" collapsed="true"/>
    <col min="8137" max="8137" customWidth="true" style="6" width="1.5546875" collapsed="true"/>
    <col min="8138" max="8138" customWidth="true" style="6" width="29.0" collapsed="true"/>
    <col min="8139" max="8139" customWidth="true" style="6" width="1.5546875" collapsed="true"/>
    <col min="8140" max="8141" customWidth="true" hidden="true" style="6" width="0.0" collapsed="true"/>
    <col min="8142" max="8142" customWidth="true" style="6" width="1.33203125" collapsed="true"/>
    <col min="8143" max="8143" customWidth="true" style="6" width="5.0" collapsed="true"/>
    <col min="8144" max="8144" bestFit="true" customWidth="true" style="6" width="22.6640625" collapsed="true"/>
    <col min="8145" max="8145" bestFit="true" customWidth="true" style="6" width="24.33203125" collapsed="true"/>
    <col min="8146" max="8146" bestFit="true" customWidth="true" style="6" width="22.6640625" collapsed="true"/>
    <col min="8147" max="8147" bestFit="true" customWidth="true" style="6" width="16.44140625" collapsed="true"/>
    <col min="8148" max="8148" bestFit="true" customWidth="true" style="6" width="13.33203125" collapsed="true"/>
    <col min="8149" max="8149" customWidth="true" style="6" width="2.44140625" collapsed="true"/>
    <col min="8150" max="8375" style="6" width="14.44140625" collapsed="true"/>
    <col min="8376" max="8376" customWidth="true" style="6" width="1.5546875" collapsed="true"/>
    <col min="8377" max="8378" customWidth="true" style="6" width="42.5546875" collapsed="true"/>
    <col min="8379" max="8379" customWidth="true" style="6" width="9.6640625" collapsed="true"/>
    <col min="8380" max="8380" customWidth="true" style="6" width="1.5546875" collapsed="true"/>
    <col min="8381" max="8381" customWidth="true" style="6" width="13.5546875" collapsed="true"/>
    <col min="8382" max="8382" customWidth="true" style="6" width="15.0" collapsed="true"/>
    <col min="8383" max="8383" customWidth="true" style="6" width="69.44140625" collapsed="true"/>
    <col min="8384" max="8384" customWidth="true" style="6" width="29.0" collapsed="true"/>
    <col min="8385" max="8385" customWidth="true" style="6" width="1.33203125" collapsed="true"/>
    <col min="8386" max="8386" customWidth="true" style="6" width="29.0" collapsed="true"/>
    <col min="8387" max="8387" customWidth="true" style="6" width="1.5546875" collapsed="true"/>
    <col min="8388" max="8388" customWidth="true" hidden="true" style="6" width="0.0" collapsed="true"/>
    <col min="8389" max="8389" customWidth="true" style="6" width="29.0" collapsed="true"/>
    <col min="8390" max="8390" customWidth="true" style="6" width="1.5546875" collapsed="true"/>
    <col min="8391" max="8391" customWidth="true" style="6" width="3.5546875" collapsed="true"/>
    <col min="8392" max="8392" customWidth="true" style="6" width="29.0" collapsed="true"/>
    <col min="8393" max="8393" customWidth="true" style="6" width="1.5546875" collapsed="true"/>
    <col min="8394" max="8394" customWidth="true" style="6" width="29.0" collapsed="true"/>
    <col min="8395" max="8395" customWidth="true" style="6" width="1.5546875" collapsed="true"/>
    <col min="8396" max="8397" customWidth="true" hidden="true" style="6" width="0.0" collapsed="true"/>
    <col min="8398" max="8398" customWidth="true" style="6" width="1.33203125" collapsed="true"/>
    <col min="8399" max="8399" customWidth="true" style="6" width="5.0" collapsed="true"/>
    <col min="8400" max="8400" bestFit="true" customWidth="true" style="6" width="22.6640625" collapsed="true"/>
    <col min="8401" max="8401" bestFit="true" customWidth="true" style="6" width="24.33203125" collapsed="true"/>
    <col min="8402" max="8402" bestFit="true" customWidth="true" style="6" width="22.6640625" collapsed="true"/>
    <col min="8403" max="8403" bestFit="true" customWidth="true" style="6" width="16.44140625" collapsed="true"/>
    <col min="8404" max="8404" bestFit="true" customWidth="true" style="6" width="13.33203125" collapsed="true"/>
    <col min="8405" max="8405" customWidth="true" style="6" width="2.44140625" collapsed="true"/>
    <col min="8406" max="8631" style="6" width="14.44140625" collapsed="true"/>
    <col min="8632" max="8632" customWidth="true" style="6" width="1.5546875" collapsed="true"/>
    <col min="8633" max="8634" customWidth="true" style="6" width="42.5546875" collapsed="true"/>
    <col min="8635" max="8635" customWidth="true" style="6" width="9.6640625" collapsed="true"/>
    <col min="8636" max="8636" customWidth="true" style="6" width="1.5546875" collapsed="true"/>
    <col min="8637" max="8637" customWidth="true" style="6" width="13.5546875" collapsed="true"/>
    <col min="8638" max="8638" customWidth="true" style="6" width="15.0" collapsed="true"/>
    <col min="8639" max="8639" customWidth="true" style="6" width="69.44140625" collapsed="true"/>
    <col min="8640" max="8640" customWidth="true" style="6" width="29.0" collapsed="true"/>
    <col min="8641" max="8641" customWidth="true" style="6" width="1.33203125" collapsed="true"/>
    <col min="8642" max="8642" customWidth="true" style="6" width="29.0" collapsed="true"/>
    <col min="8643" max="8643" customWidth="true" style="6" width="1.5546875" collapsed="true"/>
    <col min="8644" max="8644" customWidth="true" hidden="true" style="6" width="0.0" collapsed="true"/>
    <col min="8645" max="8645" customWidth="true" style="6" width="29.0" collapsed="true"/>
    <col min="8646" max="8646" customWidth="true" style="6" width="1.5546875" collapsed="true"/>
    <col min="8647" max="8647" customWidth="true" style="6" width="3.5546875" collapsed="true"/>
    <col min="8648" max="8648" customWidth="true" style="6" width="29.0" collapsed="true"/>
    <col min="8649" max="8649" customWidth="true" style="6" width="1.5546875" collapsed="true"/>
    <col min="8650" max="8650" customWidth="true" style="6" width="29.0" collapsed="true"/>
    <col min="8651" max="8651" customWidth="true" style="6" width="1.5546875" collapsed="true"/>
    <col min="8652" max="8653" customWidth="true" hidden="true" style="6" width="0.0" collapsed="true"/>
    <col min="8654" max="8654" customWidth="true" style="6" width="1.33203125" collapsed="true"/>
    <col min="8655" max="8655" customWidth="true" style="6" width="5.0" collapsed="true"/>
    <col min="8656" max="8656" bestFit="true" customWidth="true" style="6" width="22.6640625" collapsed="true"/>
    <col min="8657" max="8657" bestFit="true" customWidth="true" style="6" width="24.33203125" collapsed="true"/>
    <col min="8658" max="8658" bestFit="true" customWidth="true" style="6" width="22.6640625" collapsed="true"/>
    <col min="8659" max="8659" bestFit="true" customWidth="true" style="6" width="16.44140625" collapsed="true"/>
    <col min="8660" max="8660" bestFit="true" customWidth="true" style="6" width="13.33203125" collapsed="true"/>
    <col min="8661" max="8661" customWidth="true" style="6" width="2.44140625" collapsed="true"/>
    <col min="8662" max="8887" style="6" width="14.44140625" collapsed="true"/>
    <col min="8888" max="8888" customWidth="true" style="6" width="1.5546875" collapsed="true"/>
    <col min="8889" max="8890" customWidth="true" style="6" width="42.5546875" collapsed="true"/>
    <col min="8891" max="8891" customWidth="true" style="6" width="9.6640625" collapsed="true"/>
    <col min="8892" max="8892" customWidth="true" style="6" width="1.5546875" collapsed="true"/>
    <col min="8893" max="8893" customWidth="true" style="6" width="13.5546875" collapsed="true"/>
    <col min="8894" max="8894" customWidth="true" style="6" width="15.0" collapsed="true"/>
    <col min="8895" max="8895" customWidth="true" style="6" width="69.44140625" collapsed="true"/>
    <col min="8896" max="8896" customWidth="true" style="6" width="29.0" collapsed="true"/>
    <col min="8897" max="8897" customWidth="true" style="6" width="1.33203125" collapsed="true"/>
    <col min="8898" max="8898" customWidth="true" style="6" width="29.0" collapsed="true"/>
    <col min="8899" max="8899" customWidth="true" style="6" width="1.5546875" collapsed="true"/>
    <col min="8900" max="8900" customWidth="true" hidden="true" style="6" width="0.0" collapsed="true"/>
    <col min="8901" max="8901" customWidth="true" style="6" width="29.0" collapsed="true"/>
    <col min="8902" max="8902" customWidth="true" style="6" width="1.5546875" collapsed="true"/>
    <col min="8903" max="8903" customWidth="true" style="6" width="3.5546875" collapsed="true"/>
    <col min="8904" max="8904" customWidth="true" style="6" width="29.0" collapsed="true"/>
    <col min="8905" max="8905" customWidth="true" style="6" width="1.5546875" collapsed="true"/>
    <col min="8906" max="8906" customWidth="true" style="6" width="29.0" collapsed="true"/>
    <col min="8907" max="8907" customWidth="true" style="6" width="1.5546875" collapsed="true"/>
    <col min="8908" max="8909" customWidth="true" hidden="true" style="6" width="0.0" collapsed="true"/>
    <col min="8910" max="8910" customWidth="true" style="6" width="1.33203125" collapsed="true"/>
    <col min="8911" max="8911" customWidth="true" style="6" width="5.0" collapsed="true"/>
    <col min="8912" max="8912" bestFit="true" customWidth="true" style="6" width="22.6640625" collapsed="true"/>
    <col min="8913" max="8913" bestFit="true" customWidth="true" style="6" width="24.33203125" collapsed="true"/>
    <col min="8914" max="8914" bestFit="true" customWidth="true" style="6" width="22.6640625" collapsed="true"/>
    <col min="8915" max="8915" bestFit="true" customWidth="true" style="6" width="16.44140625" collapsed="true"/>
    <col min="8916" max="8916" bestFit="true" customWidth="true" style="6" width="13.33203125" collapsed="true"/>
    <col min="8917" max="8917" customWidth="true" style="6" width="2.44140625" collapsed="true"/>
    <col min="8918" max="9143" style="6" width="14.44140625" collapsed="true"/>
    <col min="9144" max="9144" customWidth="true" style="6" width="1.5546875" collapsed="true"/>
    <col min="9145" max="9146" customWidth="true" style="6" width="42.5546875" collapsed="true"/>
    <col min="9147" max="9147" customWidth="true" style="6" width="9.6640625" collapsed="true"/>
    <col min="9148" max="9148" customWidth="true" style="6" width="1.5546875" collapsed="true"/>
    <col min="9149" max="9149" customWidth="true" style="6" width="13.5546875" collapsed="true"/>
    <col min="9150" max="9150" customWidth="true" style="6" width="15.0" collapsed="true"/>
    <col min="9151" max="9151" customWidth="true" style="6" width="69.44140625" collapsed="true"/>
    <col min="9152" max="9152" customWidth="true" style="6" width="29.0" collapsed="true"/>
    <col min="9153" max="9153" customWidth="true" style="6" width="1.33203125" collapsed="true"/>
    <col min="9154" max="9154" customWidth="true" style="6" width="29.0" collapsed="true"/>
    <col min="9155" max="9155" customWidth="true" style="6" width="1.5546875" collapsed="true"/>
    <col min="9156" max="9156" customWidth="true" hidden="true" style="6" width="0.0" collapsed="true"/>
    <col min="9157" max="9157" customWidth="true" style="6" width="29.0" collapsed="true"/>
    <col min="9158" max="9158" customWidth="true" style="6" width="1.5546875" collapsed="true"/>
    <col min="9159" max="9159" customWidth="true" style="6" width="3.5546875" collapsed="true"/>
    <col min="9160" max="9160" customWidth="true" style="6" width="29.0" collapsed="true"/>
    <col min="9161" max="9161" customWidth="true" style="6" width="1.5546875" collapsed="true"/>
    <col min="9162" max="9162" customWidth="true" style="6" width="29.0" collapsed="true"/>
    <col min="9163" max="9163" customWidth="true" style="6" width="1.5546875" collapsed="true"/>
    <col min="9164" max="9165" customWidth="true" hidden="true" style="6" width="0.0" collapsed="true"/>
    <col min="9166" max="9166" customWidth="true" style="6" width="1.33203125" collapsed="true"/>
    <col min="9167" max="9167" customWidth="true" style="6" width="5.0" collapsed="true"/>
    <col min="9168" max="9168" bestFit="true" customWidth="true" style="6" width="22.6640625" collapsed="true"/>
    <col min="9169" max="9169" bestFit="true" customWidth="true" style="6" width="24.33203125" collapsed="true"/>
    <col min="9170" max="9170" bestFit="true" customWidth="true" style="6" width="22.6640625" collapsed="true"/>
    <col min="9171" max="9171" bestFit="true" customWidth="true" style="6" width="16.44140625" collapsed="true"/>
    <col min="9172" max="9172" bestFit="true" customWidth="true" style="6" width="13.33203125" collapsed="true"/>
    <col min="9173" max="9173" customWidth="true" style="6" width="2.44140625" collapsed="true"/>
    <col min="9174" max="9399" style="6" width="14.44140625" collapsed="true"/>
    <col min="9400" max="9400" customWidth="true" style="6" width="1.5546875" collapsed="true"/>
    <col min="9401" max="9402" customWidth="true" style="6" width="42.5546875" collapsed="true"/>
    <col min="9403" max="9403" customWidth="true" style="6" width="9.6640625" collapsed="true"/>
    <col min="9404" max="9404" customWidth="true" style="6" width="1.5546875" collapsed="true"/>
    <col min="9405" max="9405" customWidth="true" style="6" width="13.5546875" collapsed="true"/>
    <col min="9406" max="9406" customWidth="true" style="6" width="15.0" collapsed="true"/>
    <col min="9407" max="9407" customWidth="true" style="6" width="69.44140625" collapsed="true"/>
    <col min="9408" max="9408" customWidth="true" style="6" width="29.0" collapsed="true"/>
    <col min="9409" max="9409" customWidth="true" style="6" width="1.33203125" collapsed="true"/>
    <col min="9410" max="9410" customWidth="true" style="6" width="29.0" collapsed="true"/>
    <col min="9411" max="9411" customWidth="true" style="6" width="1.5546875" collapsed="true"/>
    <col min="9412" max="9412" customWidth="true" hidden="true" style="6" width="0.0" collapsed="true"/>
    <col min="9413" max="9413" customWidth="true" style="6" width="29.0" collapsed="true"/>
    <col min="9414" max="9414" customWidth="true" style="6" width="1.5546875" collapsed="true"/>
    <col min="9415" max="9415" customWidth="true" style="6" width="3.5546875" collapsed="true"/>
    <col min="9416" max="9416" customWidth="true" style="6" width="29.0" collapsed="true"/>
    <col min="9417" max="9417" customWidth="true" style="6" width="1.5546875" collapsed="true"/>
    <col min="9418" max="9418" customWidth="true" style="6" width="29.0" collapsed="true"/>
    <col min="9419" max="9419" customWidth="true" style="6" width="1.5546875" collapsed="true"/>
    <col min="9420" max="9421" customWidth="true" hidden="true" style="6" width="0.0" collapsed="true"/>
    <col min="9422" max="9422" customWidth="true" style="6" width="1.33203125" collapsed="true"/>
    <col min="9423" max="9423" customWidth="true" style="6" width="5.0" collapsed="true"/>
    <col min="9424" max="9424" bestFit="true" customWidth="true" style="6" width="22.6640625" collapsed="true"/>
    <col min="9425" max="9425" bestFit="true" customWidth="true" style="6" width="24.33203125" collapsed="true"/>
    <col min="9426" max="9426" bestFit="true" customWidth="true" style="6" width="22.6640625" collapsed="true"/>
    <col min="9427" max="9427" bestFit="true" customWidth="true" style="6" width="16.44140625" collapsed="true"/>
    <col min="9428" max="9428" bestFit="true" customWidth="true" style="6" width="13.33203125" collapsed="true"/>
    <col min="9429" max="9429" customWidth="true" style="6" width="2.44140625" collapsed="true"/>
    <col min="9430" max="9655" style="6" width="14.44140625" collapsed="true"/>
    <col min="9656" max="9656" customWidth="true" style="6" width="1.5546875" collapsed="true"/>
    <col min="9657" max="9658" customWidth="true" style="6" width="42.5546875" collapsed="true"/>
    <col min="9659" max="9659" customWidth="true" style="6" width="9.6640625" collapsed="true"/>
    <col min="9660" max="9660" customWidth="true" style="6" width="1.5546875" collapsed="true"/>
    <col min="9661" max="9661" customWidth="true" style="6" width="13.5546875" collapsed="true"/>
    <col min="9662" max="9662" customWidth="true" style="6" width="15.0" collapsed="true"/>
    <col min="9663" max="9663" customWidth="true" style="6" width="69.44140625" collapsed="true"/>
    <col min="9664" max="9664" customWidth="true" style="6" width="29.0" collapsed="true"/>
    <col min="9665" max="9665" customWidth="true" style="6" width="1.33203125" collapsed="true"/>
    <col min="9666" max="9666" customWidth="true" style="6" width="29.0" collapsed="true"/>
    <col min="9667" max="9667" customWidth="true" style="6" width="1.5546875" collapsed="true"/>
    <col min="9668" max="9668" customWidth="true" hidden="true" style="6" width="0.0" collapsed="true"/>
    <col min="9669" max="9669" customWidth="true" style="6" width="29.0" collapsed="true"/>
    <col min="9670" max="9670" customWidth="true" style="6" width="1.5546875" collapsed="true"/>
    <col min="9671" max="9671" customWidth="true" style="6" width="3.5546875" collapsed="true"/>
    <col min="9672" max="9672" customWidth="true" style="6" width="29.0" collapsed="true"/>
    <col min="9673" max="9673" customWidth="true" style="6" width="1.5546875" collapsed="true"/>
    <col min="9674" max="9674" customWidth="true" style="6" width="29.0" collapsed="true"/>
    <col min="9675" max="9675" customWidth="true" style="6" width="1.5546875" collapsed="true"/>
    <col min="9676" max="9677" customWidth="true" hidden="true" style="6" width="0.0" collapsed="true"/>
    <col min="9678" max="9678" customWidth="true" style="6" width="1.33203125" collapsed="true"/>
    <col min="9679" max="9679" customWidth="true" style="6" width="5.0" collapsed="true"/>
    <col min="9680" max="9680" bestFit="true" customWidth="true" style="6" width="22.6640625" collapsed="true"/>
    <col min="9681" max="9681" bestFit="true" customWidth="true" style="6" width="24.33203125" collapsed="true"/>
    <col min="9682" max="9682" bestFit="true" customWidth="true" style="6" width="22.6640625" collapsed="true"/>
    <col min="9683" max="9683" bestFit="true" customWidth="true" style="6" width="16.44140625" collapsed="true"/>
    <col min="9684" max="9684" bestFit="true" customWidth="true" style="6" width="13.33203125" collapsed="true"/>
    <col min="9685" max="9685" customWidth="true" style="6" width="2.44140625" collapsed="true"/>
    <col min="9686" max="9911" style="6" width="14.44140625" collapsed="true"/>
    <col min="9912" max="9912" customWidth="true" style="6" width="1.5546875" collapsed="true"/>
    <col min="9913" max="9914" customWidth="true" style="6" width="42.5546875" collapsed="true"/>
    <col min="9915" max="9915" customWidth="true" style="6" width="9.6640625" collapsed="true"/>
    <col min="9916" max="9916" customWidth="true" style="6" width="1.5546875" collapsed="true"/>
    <col min="9917" max="9917" customWidth="true" style="6" width="13.5546875" collapsed="true"/>
    <col min="9918" max="9918" customWidth="true" style="6" width="15.0" collapsed="true"/>
    <col min="9919" max="9919" customWidth="true" style="6" width="69.44140625" collapsed="true"/>
    <col min="9920" max="9920" customWidth="true" style="6" width="29.0" collapsed="true"/>
    <col min="9921" max="9921" customWidth="true" style="6" width="1.33203125" collapsed="true"/>
    <col min="9922" max="9922" customWidth="true" style="6" width="29.0" collapsed="true"/>
    <col min="9923" max="9923" customWidth="true" style="6" width="1.5546875" collapsed="true"/>
    <col min="9924" max="9924" customWidth="true" hidden="true" style="6" width="0.0" collapsed="true"/>
    <col min="9925" max="9925" customWidth="true" style="6" width="29.0" collapsed="true"/>
    <col min="9926" max="9926" customWidth="true" style="6" width="1.5546875" collapsed="true"/>
    <col min="9927" max="9927" customWidth="true" style="6" width="3.5546875" collapsed="true"/>
    <col min="9928" max="9928" customWidth="true" style="6" width="29.0" collapsed="true"/>
    <col min="9929" max="9929" customWidth="true" style="6" width="1.5546875" collapsed="true"/>
    <col min="9930" max="9930" customWidth="true" style="6" width="29.0" collapsed="true"/>
    <col min="9931" max="9931" customWidth="true" style="6" width="1.5546875" collapsed="true"/>
    <col min="9932" max="9933" customWidth="true" hidden="true" style="6" width="0.0" collapsed="true"/>
    <col min="9934" max="9934" customWidth="true" style="6" width="1.33203125" collapsed="true"/>
    <col min="9935" max="9935" customWidth="true" style="6" width="5.0" collapsed="true"/>
    <col min="9936" max="9936" bestFit="true" customWidth="true" style="6" width="22.6640625" collapsed="true"/>
    <col min="9937" max="9937" bestFit="true" customWidth="true" style="6" width="24.33203125" collapsed="true"/>
    <col min="9938" max="9938" bestFit="true" customWidth="true" style="6" width="22.6640625" collapsed="true"/>
    <col min="9939" max="9939" bestFit="true" customWidth="true" style="6" width="16.44140625" collapsed="true"/>
    <col min="9940" max="9940" bestFit="true" customWidth="true" style="6" width="13.33203125" collapsed="true"/>
    <col min="9941" max="9941" customWidth="true" style="6" width="2.44140625" collapsed="true"/>
    <col min="9942" max="10167" style="6" width="14.44140625" collapsed="true"/>
    <col min="10168" max="10168" customWidth="true" style="6" width="1.5546875" collapsed="true"/>
    <col min="10169" max="10170" customWidth="true" style="6" width="42.5546875" collapsed="true"/>
    <col min="10171" max="10171" customWidth="true" style="6" width="9.6640625" collapsed="true"/>
    <col min="10172" max="10172" customWidth="true" style="6" width="1.5546875" collapsed="true"/>
    <col min="10173" max="10173" customWidth="true" style="6" width="13.5546875" collapsed="true"/>
    <col min="10174" max="10174" customWidth="true" style="6" width="15.0" collapsed="true"/>
    <col min="10175" max="10175" customWidth="true" style="6" width="69.44140625" collapsed="true"/>
    <col min="10176" max="10176" customWidth="true" style="6" width="29.0" collapsed="true"/>
    <col min="10177" max="10177" customWidth="true" style="6" width="1.33203125" collapsed="true"/>
    <col min="10178" max="10178" customWidth="true" style="6" width="29.0" collapsed="true"/>
    <col min="10179" max="10179" customWidth="true" style="6" width="1.5546875" collapsed="true"/>
    <col min="10180" max="10180" customWidth="true" hidden="true" style="6" width="0.0" collapsed="true"/>
    <col min="10181" max="10181" customWidth="true" style="6" width="29.0" collapsed="true"/>
    <col min="10182" max="10182" customWidth="true" style="6" width="1.5546875" collapsed="true"/>
    <col min="10183" max="10183" customWidth="true" style="6" width="3.5546875" collapsed="true"/>
    <col min="10184" max="10184" customWidth="true" style="6" width="29.0" collapsed="true"/>
    <col min="10185" max="10185" customWidth="true" style="6" width="1.5546875" collapsed="true"/>
    <col min="10186" max="10186" customWidth="true" style="6" width="29.0" collapsed="true"/>
    <col min="10187" max="10187" customWidth="true" style="6" width="1.5546875" collapsed="true"/>
    <col min="10188" max="10189" customWidth="true" hidden="true" style="6" width="0.0" collapsed="true"/>
    <col min="10190" max="10190" customWidth="true" style="6" width="1.33203125" collapsed="true"/>
    <col min="10191" max="10191" customWidth="true" style="6" width="5.0" collapsed="true"/>
    <col min="10192" max="10192" bestFit="true" customWidth="true" style="6" width="22.6640625" collapsed="true"/>
    <col min="10193" max="10193" bestFit="true" customWidth="true" style="6" width="24.33203125" collapsed="true"/>
    <col min="10194" max="10194" bestFit="true" customWidth="true" style="6" width="22.6640625" collapsed="true"/>
    <col min="10195" max="10195" bestFit="true" customWidth="true" style="6" width="16.44140625" collapsed="true"/>
    <col min="10196" max="10196" bestFit="true" customWidth="true" style="6" width="13.33203125" collapsed="true"/>
    <col min="10197" max="10197" customWidth="true" style="6" width="2.44140625" collapsed="true"/>
    <col min="10198" max="10423" style="6" width="14.44140625" collapsed="true"/>
    <col min="10424" max="10424" customWidth="true" style="6" width="1.5546875" collapsed="true"/>
    <col min="10425" max="10426" customWidth="true" style="6" width="42.5546875" collapsed="true"/>
    <col min="10427" max="10427" customWidth="true" style="6" width="9.6640625" collapsed="true"/>
    <col min="10428" max="10428" customWidth="true" style="6" width="1.5546875" collapsed="true"/>
    <col min="10429" max="10429" customWidth="true" style="6" width="13.5546875" collapsed="true"/>
    <col min="10430" max="10430" customWidth="true" style="6" width="15.0" collapsed="true"/>
    <col min="10431" max="10431" customWidth="true" style="6" width="69.44140625" collapsed="true"/>
    <col min="10432" max="10432" customWidth="true" style="6" width="29.0" collapsed="true"/>
    <col min="10433" max="10433" customWidth="true" style="6" width="1.33203125" collapsed="true"/>
    <col min="10434" max="10434" customWidth="true" style="6" width="29.0" collapsed="true"/>
    <col min="10435" max="10435" customWidth="true" style="6" width="1.5546875" collapsed="true"/>
    <col min="10436" max="10436" customWidth="true" hidden="true" style="6" width="0.0" collapsed="true"/>
    <col min="10437" max="10437" customWidth="true" style="6" width="29.0" collapsed="true"/>
    <col min="10438" max="10438" customWidth="true" style="6" width="1.5546875" collapsed="true"/>
    <col min="10439" max="10439" customWidth="true" style="6" width="3.5546875" collapsed="true"/>
    <col min="10440" max="10440" customWidth="true" style="6" width="29.0" collapsed="true"/>
    <col min="10441" max="10441" customWidth="true" style="6" width="1.5546875" collapsed="true"/>
    <col min="10442" max="10442" customWidth="true" style="6" width="29.0" collapsed="true"/>
    <col min="10443" max="10443" customWidth="true" style="6" width="1.5546875" collapsed="true"/>
    <col min="10444" max="10445" customWidth="true" hidden="true" style="6" width="0.0" collapsed="true"/>
    <col min="10446" max="10446" customWidth="true" style="6" width="1.33203125" collapsed="true"/>
    <col min="10447" max="10447" customWidth="true" style="6" width="5.0" collapsed="true"/>
    <col min="10448" max="10448" bestFit="true" customWidth="true" style="6" width="22.6640625" collapsed="true"/>
    <col min="10449" max="10449" bestFit="true" customWidth="true" style="6" width="24.33203125" collapsed="true"/>
    <col min="10450" max="10450" bestFit="true" customWidth="true" style="6" width="22.6640625" collapsed="true"/>
    <col min="10451" max="10451" bestFit="true" customWidth="true" style="6" width="16.44140625" collapsed="true"/>
    <col min="10452" max="10452" bestFit="true" customWidth="true" style="6" width="13.33203125" collapsed="true"/>
    <col min="10453" max="10453" customWidth="true" style="6" width="2.44140625" collapsed="true"/>
    <col min="10454" max="10679" style="6" width="14.44140625" collapsed="true"/>
    <col min="10680" max="10680" customWidth="true" style="6" width="1.5546875" collapsed="true"/>
    <col min="10681" max="10682" customWidth="true" style="6" width="42.5546875" collapsed="true"/>
    <col min="10683" max="10683" customWidth="true" style="6" width="9.6640625" collapsed="true"/>
    <col min="10684" max="10684" customWidth="true" style="6" width="1.5546875" collapsed="true"/>
    <col min="10685" max="10685" customWidth="true" style="6" width="13.5546875" collapsed="true"/>
    <col min="10686" max="10686" customWidth="true" style="6" width="15.0" collapsed="true"/>
    <col min="10687" max="10687" customWidth="true" style="6" width="69.44140625" collapsed="true"/>
    <col min="10688" max="10688" customWidth="true" style="6" width="29.0" collapsed="true"/>
    <col min="10689" max="10689" customWidth="true" style="6" width="1.33203125" collapsed="true"/>
    <col min="10690" max="10690" customWidth="true" style="6" width="29.0" collapsed="true"/>
    <col min="10691" max="10691" customWidth="true" style="6" width="1.5546875" collapsed="true"/>
    <col min="10692" max="10692" customWidth="true" hidden="true" style="6" width="0.0" collapsed="true"/>
    <col min="10693" max="10693" customWidth="true" style="6" width="29.0" collapsed="true"/>
    <col min="10694" max="10694" customWidth="true" style="6" width="1.5546875" collapsed="true"/>
    <col min="10695" max="10695" customWidth="true" style="6" width="3.5546875" collapsed="true"/>
    <col min="10696" max="10696" customWidth="true" style="6" width="29.0" collapsed="true"/>
    <col min="10697" max="10697" customWidth="true" style="6" width="1.5546875" collapsed="true"/>
    <col min="10698" max="10698" customWidth="true" style="6" width="29.0" collapsed="true"/>
    <col min="10699" max="10699" customWidth="true" style="6" width="1.5546875" collapsed="true"/>
    <col min="10700" max="10701" customWidth="true" hidden="true" style="6" width="0.0" collapsed="true"/>
    <col min="10702" max="10702" customWidth="true" style="6" width="1.33203125" collapsed="true"/>
    <col min="10703" max="10703" customWidth="true" style="6" width="5.0" collapsed="true"/>
    <col min="10704" max="10704" bestFit="true" customWidth="true" style="6" width="22.6640625" collapsed="true"/>
    <col min="10705" max="10705" bestFit="true" customWidth="true" style="6" width="24.33203125" collapsed="true"/>
    <col min="10706" max="10706" bestFit="true" customWidth="true" style="6" width="22.6640625" collapsed="true"/>
    <col min="10707" max="10707" bestFit="true" customWidth="true" style="6" width="16.44140625" collapsed="true"/>
    <col min="10708" max="10708" bestFit="true" customWidth="true" style="6" width="13.33203125" collapsed="true"/>
    <col min="10709" max="10709" customWidth="true" style="6" width="2.44140625" collapsed="true"/>
    <col min="10710" max="10935" style="6" width="14.44140625" collapsed="true"/>
    <col min="10936" max="10936" customWidth="true" style="6" width="1.5546875" collapsed="true"/>
    <col min="10937" max="10938" customWidth="true" style="6" width="42.5546875" collapsed="true"/>
    <col min="10939" max="10939" customWidth="true" style="6" width="9.6640625" collapsed="true"/>
    <col min="10940" max="10940" customWidth="true" style="6" width="1.5546875" collapsed="true"/>
    <col min="10941" max="10941" customWidth="true" style="6" width="13.5546875" collapsed="true"/>
    <col min="10942" max="10942" customWidth="true" style="6" width="15.0" collapsed="true"/>
    <col min="10943" max="10943" customWidth="true" style="6" width="69.44140625" collapsed="true"/>
    <col min="10944" max="10944" customWidth="true" style="6" width="29.0" collapsed="true"/>
    <col min="10945" max="10945" customWidth="true" style="6" width="1.33203125" collapsed="true"/>
    <col min="10946" max="10946" customWidth="true" style="6" width="29.0" collapsed="true"/>
    <col min="10947" max="10947" customWidth="true" style="6" width="1.5546875" collapsed="true"/>
    <col min="10948" max="10948" customWidth="true" hidden="true" style="6" width="0.0" collapsed="true"/>
    <col min="10949" max="10949" customWidth="true" style="6" width="29.0" collapsed="true"/>
    <col min="10950" max="10950" customWidth="true" style="6" width="1.5546875" collapsed="true"/>
    <col min="10951" max="10951" customWidth="true" style="6" width="3.5546875" collapsed="true"/>
    <col min="10952" max="10952" customWidth="true" style="6" width="29.0" collapsed="true"/>
    <col min="10953" max="10953" customWidth="true" style="6" width="1.5546875" collapsed="true"/>
    <col min="10954" max="10954" customWidth="true" style="6" width="29.0" collapsed="true"/>
    <col min="10955" max="10955" customWidth="true" style="6" width="1.5546875" collapsed="true"/>
    <col min="10956" max="10957" customWidth="true" hidden="true" style="6" width="0.0" collapsed="true"/>
    <col min="10958" max="10958" customWidth="true" style="6" width="1.33203125" collapsed="true"/>
    <col min="10959" max="10959" customWidth="true" style="6" width="5.0" collapsed="true"/>
    <col min="10960" max="10960" bestFit="true" customWidth="true" style="6" width="22.6640625" collapsed="true"/>
    <col min="10961" max="10961" bestFit="true" customWidth="true" style="6" width="24.33203125" collapsed="true"/>
    <col min="10962" max="10962" bestFit="true" customWidth="true" style="6" width="22.6640625" collapsed="true"/>
    <col min="10963" max="10963" bestFit="true" customWidth="true" style="6" width="16.44140625" collapsed="true"/>
    <col min="10964" max="10964" bestFit="true" customWidth="true" style="6" width="13.33203125" collapsed="true"/>
    <col min="10965" max="10965" customWidth="true" style="6" width="2.44140625" collapsed="true"/>
    <col min="10966" max="11191" style="6" width="14.44140625" collapsed="true"/>
    <col min="11192" max="11192" customWidth="true" style="6" width="1.5546875" collapsed="true"/>
    <col min="11193" max="11194" customWidth="true" style="6" width="42.5546875" collapsed="true"/>
    <col min="11195" max="11195" customWidth="true" style="6" width="9.6640625" collapsed="true"/>
    <col min="11196" max="11196" customWidth="true" style="6" width="1.5546875" collapsed="true"/>
    <col min="11197" max="11197" customWidth="true" style="6" width="13.5546875" collapsed="true"/>
    <col min="11198" max="11198" customWidth="true" style="6" width="15.0" collapsed="true"/>
    <col min="11199" max="11199" customWidth="true" style="6" width="69.44140625" collapsed="true"/>
    <col min="11200" max="11200" customWidth="true" style="6" width="29.0" collapsed="true"/>
    <col min="11201" max="11201" customWidth="true" style="6" width="1.33203125" collapsed="true"/>
    <col min="11202" max="11202" customWidth="true" style="6" width="29.0" collapsed="true"/>
    <col min="11203" max="11203" customWidth="true" style="6" width="1.5546875" collapsed="true"/>
    <col min="11204" max="11204" customWidth="true" hidden="true" style="6" width="0.0" collapsed="true"/>
    <col min="11205" max="11205" customWidth="true" style="6" width="29.0" collapsed="true"/>
    <col min="11206" max="11206" customWidth="true" style="6" width="1.5546875" collapsed="true"/>
    <col min="11207" max="11207" customWidth="true" style="6" width="3.5546875" collapsed="true"/>
    <col min="11208" max="11208" customWidth="true" style="6" width="29.0" collapsed="true"/>
    <col min="11209" max="11209" customWidth="true" style="6" width="1.5546875" collapsed="true"/>
    <col min="11210" max="11210" customWidth="true" style="6" width="29.0" collapsed="true"/>
    <col min="11211" max="11211" customWidth="true" style="6" width="1.5546875" collapsed="true"/>
    <col min="11212" max="11213" customWidth="true" hidden="true" style="6" width="0.0" collapsed="true"/>
    <col min="11214" max="11214" customWidth="true" style="6" width="1.33203125" collapsed="true"/>
    <col min="11215" max="11215" customWidth="true" style="6" width="5.0" collapsed="true"/>
    <col min="11216" max="11216" bestFit="true" customWidth="true" style="6" width="22.6640625" collapsed="true"/>
    <col min="11217" max="11217" bestFit="true" customWidth="true" style="6" width="24.33203125" collapsed="true"/>
    <col min="11218" max="11218" bestFit="true" customWidth="true" style="6" width="22.6640625" collapsed="true"/>
    <col min="11219" max="11219" bestFit="true" customWidth="true" style="6" width="16.44140625" collapsed="true"/>
    <col min="11220" max="11220" bestFit="true" customWidth="true" style="6" width="13.33203125" collapsed="true"/>
    <col min="11221" max="11221" customWidth="true" style="6" width="2.44140625" collapsed="true"/>
    <col min="11222" max="11447" style="6" width="14.44140625" collapsed="true"/>
    <col min="11448" max="11448" customWidth="true" style="6" width="1.5546875" collapsed="true"/>
    <col min="11449" max="11450" customWidth="true" style="6" width="42.5546875" collapsed="true"/>
    <col min="11451" max="11451" customWidth="true" style="6" width="9.6640625" collapsed="true"/>
    <col min="11452" max="11452" customWidth="true" style="6" width="1.5546875" collapsed="true"/>
    <col min="11453" max="11453" customWidth="true" style="6" width="13.5546875" collapsed="true"/>
    <col min="11454" max="11454" customWidth="true" style="6" width="15.0" collapsed="true"/>
    <col min="11455" max="11455" customWidth="true" style="6" width="69.44140625" collapsed="true"/>
    <col min="11456" max="11456" customWidth="true" style="6" width="29.0" collapsed="true"/>
    <col min="11457" max="11457" customWidth="true" style="6" width="1.33203125" collapsed="true"/>
    <col min="11458" max="11458" customWidth="true" style="6" width="29.0" collapsed="true"/>
    <col min="11459" max="11459" customWidth="true" style="6" width="1.5546875" collapsed="true"/>
    <col min="11460" max="11460" customWidth="true" hidden="true" style="6" width="0.0" collapsed="true"/>
    <col min="11461" max="11461" customWidth="true" style="6" width="29.0" collapsed="true"/>
    <col min="11462" max="11462" customWidth="true" style="6" width="1.5546875" collapsed="true"/>
    <col min="11463" max="11463" customWidth="true" style="6" width="3.5546875" collapsed="true"/>
    <col min="11464" max="11464" customWidth="true" style="6" width="29.0" collapsed="true"/>
    <col min="11465" max="11465" customWidth="true" style="6" width="1.5546875" collapsed="true"/>
    <col min="11466" max="11466" customWidth="true" style="6" width="29.0" collapsed="true"/>
    <col min="11467" max="11467" customWidth="true" style="6" width="1.5546875" collapsed="true"/>
    <col min="11468" max="11469" customWidth="true" hidden="true" style="6" width="0.0" collapsed="true"/>
    <col min="11470" max="11470" customWidth="true" style="6" width="1.33203125" collapsed="true"/>
    <col min="11471" max="11471" customWidth="true" style="6" width="5.0" collapsed="true"/>
    <col min="11472" max="11472" bestFit="true" customWidth="true" style="6" width="22.6640625" collapsed="true"/>
    <col min="11473" max="11473" bestFit="true" customWidth="true" style="6" width="24.33203125" collapsed="true"/>
    <col min="11474" max="11474" bestFit="true" customWidth="true" style="6" width="22.6640625" collapsed="true"/>
    <col min="11475" max="11475" bestFit="true" customWidth="true" style="6" width="16.44140625" collapsed="true"/>
    <col min="11476" max="11476" bestFit="true" customWidth="true" style="6" width="13.33203125" collapsed="true"/>
    <col min="11477" max="11477" customWidth="true" style="6" width="2.44140625" collapsed="true"/>
    <col min="11478" max="11703" style="6" width="14.44140625" collapsed="true"/>
    <col min="11704" max="11704" customWidth="true" style="6" width="1.5546875" collapsed="true"/>
    <col min="11705" max="11706" customWidth="true" style="6" width="42.5546875" collapsed="true"/>
    <col min="11707" max="11707" customWidth="true" style="6" width="9.6640625" collapsed="true"/>
    <col min="11708" max="11708" customWidth="true" style="6" width="1.5546875" collapsed="true"/>
    <col min="11709" max="11709" customWidth="true" style="6" width="13.5546875" collapsed="true"/>
    <col min="11710" max="11710" customWidth="true" style="6" width="15.0" collapsed="true"/>
    <col min="11711" max="11711" customWidth="true" style="6" width="69.44140625" collapsed="true"/>
    <col min="11712" max="11712" customWidth="true" style="6" width="29.0" collapsed="true"/>
    <col min="11713" max="11713" customWidth="true" style="6" width="1.33203125" collapsed="true"/>
    <col min="11714" max="11714" customWidth="true" style="6" width="29.0" collapsed="true"/>
    <col min="11715" max="11715" customWidth="true" style="6" width="1.5546875" collapsed="true"/>
    <col min="11716" max="11716" customWidth="true" hidden="true" style="6" width="0.0" collapsed="true"/>
    <col min="11717" max="11717" customWidth="true" style="6" width="29.0" collapsed="true"/>
    <col min="11718" max="11718" customWidth="true" style="6" width="1.5546875" collapsed="true"/>
    <col min="11719" max="11719" customWidth="true" style="6" width="3.5546875" collapsed="true"/>
    <col min="11720" max="11720" customWidth="true" style="6" width="29.0" collapsed="true"/>
    <col min="11721" max="11721" customWidth="true" style="6" width="1.5546875" collapsed="true"/>
    <col min="11722" max="11722" customWidth="true" style="6" width="29.0" collapsed="true"/>
    <col min="11723" max="11723" customWidth="true" style="6" width="1.5546875" collapsed="true"/>
    <col min="11724" max="11725" customWidth="true" hidden="true" style="6" width="0.0" collapsed="true"/>
    <col min="11726" max="11726" customWidth="true" style="6" width="1.33203125" collapsed="true"/>
    <col min="11727" max="11727" customWidth="true" style="6" width="5.0" collapsed="true"/>
    <col min="11728" max="11728" bestFit="true" customWidth="true" style="6" width="22.6640625" collapsed="true"/>
    <col min="11729" max="11729" bestFit="true" customWidth="true" style="6" width="24.33203125" collapsed="true"/>
    <col min="11730" max="11730" bestFit="true" customWidth="true" style="6" width="22.6640625" collapsed="true"/>
    <col min="11731" max="11731" bestFit="true" customWidth="true" style="6" width="16.44140625" collapsed="true"/>
    <col min="11732" max="11732" bestFit="true" customWidth="true" style="6" width="13.33203125" collapsed="true"/>
    <col min="11733" max="11733" customWidth="true" style="6" width="2.44140625" collapsed="true"/>
    <col min="11734" max="11959" style="6" width="14.44140625" collapsed="true"/>
    <col min="11960" max="11960" customWidth="true" style="6" width="1.5546875" collapsed="true"/>
    <col min="11961" max="11962" customWidth="true" style="6" width="42.5546875" collapsed="true"/>
    <col min="11963" max="11963" customWidth="true" style="6" width="9.6640625" collapsed="true"/>
    <col min="11964" max="11964" customWidth="true" style="6" width="1.5546875" collapsed="true"/>
    <col min="11965" max="11965" customWidth="true" style="6" width="13.5546875" collapsed="true"/>
    <col min="11966" max="11966" customWidth="true" style="6" width="15.0" collapsed="true"/>
    <col min="11967" max="11967" customWidth="true" style="6" width="69.44140625" collapsed="true"/>
    <col min="11968" max="11968" customWidth="true" style="6" width="29.0" collapsed="true"/>
    <col min="11969" max="11969" customWidth="true" style="6" width="1.33203125" collapsed="true"/>
    <col min="11970" max="11970" customWidth="true" style="6" width="29.0" collapsed="true"/>
    <col min="11971" max="11971" customWidth="true" style="6" width="1.5546875" collapsed="true"/>
    <col min="11972" max="11972" customWidth="true" hidden="true" style="6" width="0.0" collapsed="true"/>
    <col min="11973" max="11973" customWidth="true" style="6" width="29.0" collapsed="true"/>
    <col min="11974" max="11974" customWidth="true" style="6" width="1.5546875" collapsed="true"/>
    <col min="11975" max="11975" customWidth="true" style="6" width="3.5546875" collapsed="true"/>
    <col min="11976" max="11976" customWidth="true" style="6" width="29.0" collapsed="true"/>
    <col min="11977" max="11977" customWidth="true" style="6" width="1.5546875" collapsed="true"/>
    <col min="11978" max="11978" customWidth="true" style="6" width="29.0" collapsed="true"/>
    <col min="11979" max="11979" customWidth="true" style="6" width="1.5546875" collapsed="true"/>
    <col min="11980" max="11981" customWidth="true" hidden="true" style="6" width="0.0" collapsed="true"/>
    <col min="11982" max="11982" customWidth="true" style="6" width="1.33203125" collapsed="true"/>
    <col min="11983" max="11983" customWidth="true" style="6" width="5.0" collapsed="true"/>
    <col min="11984" max="11984" bestFit="true" customWidth="true" style="6" width="22.6640625" collapsed="true"/>
    <col min="11985" max="11985" bestFit="true" customWidth="true" style="6" width="24.33203125" collapsed="true"/>
    <col min="11986" max="11986" bestFit="true" customWidth="true" style="6" width="22.6640625" collapsed="true"/>
    <col min="11987" max="11987" bestFit="true" customWidth="true" style="6" width="16.44140625" collapsed="true"/>
    <col min="11988" max="11988" bestFit="true" customWidth="true" style="6" width="13.33203125" collapsed="true"/>
    <col min="11989" max="11989" customWidth="true" style="6" width="2.44140625" collapsed="true"/>
    <col min="11990" max="12215" style="6" width="14.44140625" collapsed="true"/>
    <col min="12216" max="12216" customWidth="true" style="6" width="1.5546875" collapsed="true"/>
    <col min="12217" max="12218" customWidth="true" style="6" width="42.5546875" collapsed="true"/>
    <col min="12219" max="12219" customWidth="true" style="6" width="9.6640625" collapsed="true"/>
    <col min="12220" max="12220" customWidth="true" style="6" width="1.5546875" collapsed="true"/>
    <col min="12221" max="12221" customWidth="true" style="6" width="13.5546875" collapsed="true"/>
    <col min="12222" max="12222" customWidth="true" style="6" width="15.0" collapsed="true"/>
    <col min="12223" max="12223" customWidth="true" style="6" width="69.44140625" collapsed="true"/>
    <col min="12224" max="12224" customWidth="true" style="6" width="29.0" collapsed="true"/>
    <col min="12225" max="12225" customWidth="true" style="6" width="1.33203125" collapsed="true"/>
    <col min="12226" max="12226" customWidth="true" style="6" width="29.0" collapsed="true"/>
    <col min="12227" max="12227" customWidth="true" style="6" width="1.5546875" collapsed="true"/>
    <col min="12228" max="12228" customWidth="true" hidden="true" style="6" width="0.0" collapsed="true"/>
    <col min="12229" max="12229" customWidth="true" style="6" width="29.0" collapsed="true"/>
    <col min="12230" max="12230" customWidth="true" style="6" width="1.5546875" collapsed="true"/>
    <col min="12231" max="12231" customWidth="true" style="6" width="3.5546875" collapsed="true"/>
    <col min="12232" max="12232" customWidth="true" style="6" width="29.0" collapsed="true"/>
    <col min="12233" max="12233" customWidth="true" style="6" width="1.5546875" collapsed="true"/>
    <col min="12234" max="12234" customWidth="true" style="6" width="29.0" collapsed="true"/>
    <col min="12235" max="12235" customWidth="true" style="6" width="1.5546875" collapsed="true"/>
    <col min="12236" max="12237" customWidth="true" hidden="true" style="6" width="0.0" collapsed="true"/>
    <col min="12238" max="12238" customWidth="true" style="6" width="1.33203125" collapsed="true"/>
    <col min="12239" max="12239" customWidth="true" style="6" width="5.0" collapsed="true"/>
    <col min="12240" max="12240" bestFit="true" customWidth="true" style="6" width="22.6640625" collapsed="true"/>
    <col min="12241" max="12241" bestFit="true" customWidth="true" style="6" width="24.33203125" collapsed="true"/>
    <col min="12242" max="12242" bestFit="true" customWidth="true" style="6" width="22.6640625" collapsed="true"/>
    <col min="12243" max="12243" bestFit="true" customWidth="true" style="6" width="16.44140625" collapsed="true"/>
    <col min="12244" max="12244" bestFit="true" customWidth="true" style="6" width="13.33203125" collapsed="true"/>
    <col min="12245" max="12245" customWidth="true" style="6" width="2.44140625" collapsed="true"/>
    <col min="12246" max="12471" style="6" width="14.44140625" collapsed="true"/>
    <col min="12472" max="12472" customWidth="true" style="6" width="1.5546875" collapsed="true"/>
    <col min="12473" max="12474" customWidth="true" style="6" width="42.5546875" collapsed="true"/>
    <col min="12475" max="12475" customWidth="true" style="6" width="9.6640625" collapsed="true"/>
    <col min="12476" max="12476" customWidth="true" style="6" width="1.5546875" collapsed="true"/>
    <col min="12477" max="12477" customWidth="true" style="6" width="13.5546875" collapsed="true"/>
    <col min="12478" max="12478" customWidth="true" style="6" width="15.0" collapsed="true"/>
    <col min="12479" max="12479" customWidth="true" style="6" width="69.44140625" collapsed="true"/>
    <col min="12480" max="12480" customWidth="true" style="6" width="29.0" collapsed="true"/>
    <col min="12481" max="12481" customWidth="true" style="6" width="1.33203125" collapsed="true"/>
    <col min="12482" max="12482" customWidth="true" style="6" width="29.0" collapsed="true"/>
    <col min="12483" max="12483" customWidth="true" style="6" width="1.5546875" collapsed="true"/>
    <col min="12484" max="12484" customWidth="true" hidden="true" style="6" width="0.0" collapsed="true"/>
    <col min="12485" max="12485" customWidth="true" style="6" width="29.0" collapsed="true"/>
    <col min="12486" max="12486" customWidth="true" style="6" width="1.5546875" collapsed="true"/>
    <col min="12487" max="12487" customWidth="true" style="6" width="3.5546875" collapsed="true"/>
    <col min="12488" max="12488" customWidth="true" style="6" width="29.0" collapsed="true"/>
    <col min="12489" max="12489" customWidth="true" style="6" width="1.5546875" collapsed="true"/>
    <col min="12490" max="12490" customWidth="true" style="6" width="29.0" collapsed="true"/>
    <col min="12491" max="12491" customWidth="true" style="6" width="1.5546875" collapsed="true"/>
    <col min="12492" max="12493" customWidth="true" hidden="true" style="6" width="0.0" collapsed="true"/>
    <col min="12494" max="12494" customWidth="true" style="6" width="1.33203125" collapsed="true"/>
    <col min="12495" max="12495" customWidth="true" style="6" width="5.0" collapsed="true"/>
    <col min="12496" max="12496" bestFit="true" customWidth="true" style="6" width="22.6640625" collapsed="true"/>
    <col min="12497" max="12497" bestFit="true" customWidth="true" style="6" width="24.33203125" collapsed="true"/>
    <col min="12498" max="12498" bestFit="true" customWidth="true" style="6" width="22.6640625" collapsed="true"/>
    <col min="12499" max="12499" bestFit="true" customWidth="true" style="6" width="16.44140625" collapsed="true"/>
    <col min="12500" max="12500" bestFit="true" customWidth="true" style="6" width="13.33203125" collapsed="true"/>
    <col min="12501" max="12501" customWidth="true" style="6" width="2.44140625" collapsed="true"/>
    <col min="12502" max="12727" style="6" width="14.44140625" collapsed="true"/>
    <col min="12728" max="12728" customWidth="true" style="6" width="1.5546875" collapsed="true"/>
    <col min="12729" max="12730" customWidth="true" style="6" width="42.5546875" collapsed="true"/>
    <col min="12731" max="12731" customWidth="true" style="6" width="9.6640625" collapsed="true"/>
    <col min="12732" max="12732" customWidth="true" style="6" width="1.5546875" collapsed="true"/>
    <col min="12733" max="12733" customWidth="true" style="6" width="13.5546875" collapsed="true"/>
    <col min="12734" max="12734" customWidth="true" style="6" width="15.0" collapsed="true"/>
    <col min="12735" max="12735" customWidth="true" style="6" width="69.44140625" collapsed="true"/>
    <col min="12736" max="12736" customWidth="true" style="6" width="29.0" collapsed="true"/>
    <col min="12737" max="12737" customWidth="true" style="6" width="1.33203125" collapsed="true"/>
    <col min="12738" max="12738" customWidth="true" style="6" width="29.0" collapsed="true"/>
    <col min="12739" max="12739" customWidth="true" style="6" width="1.5546875" collapsed="true"/>
    <col min="12740" max="12740" customWidth="true" hidden="true" style="6" width="0.0" collapsed="true"/>
    <col min="12741" max="12741" customWidth="true" style="6" width="29.0" collapsed="true"/>
    <col min="12742" max="12742" customWidth="true" style="6" width="1.5546875" collapsed="true"/>
    <col min="12743" max="12743" customWidth="true" style="6" width="3.5546875" collapsed="true"/>
    <col min="12744" max="12744" customWidth="true" style="6" width="29.0" collapsed="true"/>
    <col min="12745" max="12745" customWidth="true" style="6" width="1.5546875" collapsed="true"/>
    <col min="12746" max="12746" customWidth="true" style="6" width="29.0" collapsed="true"/>
    <col min="12747" max="12747" customWidth="true" style="6" width="1.5546875" collapsed="true"/>
    <col min="12748" max="12749" customWidth="true" hidden="true" style="6" width="0.0" collapsed="true"/>
    <col min="12750" max="12750" customWidth="true" style="6" width="1.33203125" collapsed="true"/>
    <col min="12751" max="12751" customWidth="true" style="6" width="5.0" collapsed="true"/>
    <col min="12752" max="12752" bestFit="true" customWidth="true" style="6" width="22.6640625" collapsed="true"/>
    <col min="12753" max="12753" bestFit="true" customWidth="true" style="6" width="24.33203125" collapsed="true"/>
    <col min="12754" max="12754" bestFit="true" customWidth="true" style="6" width="22.6640625" collapsed="true"/>
    <col min="12755" max="12755" bestFit="true" customWidth="true" style="6" width="16.44140625" collapsed="true"/>
    <col min="12756" max="12756" bestFit="true" customWidth="true" style="6" width="13.33203125" collapsed="true"/>
    <col min="12757" max="12757" customWidth="true" style="6" width="2.44140625" collapsed="true"/>
    <col min="12758" max="12983" style="6" width="14.44140625" collapsed="true"/>
    <col min="12984" max="12984" customWidth="true" style="6" width="1.5546875" collapsed="true"/>
    <col min="12985" max="12986" customWidth="true" style="6" width="42.5546875" collapsed="true"/>
    <col min="12987" max="12987" customWidth="true" style="6" width="9.6640625" collapsed="true"/>
    <col min="12988" max="12988" customWidth="true" style="6" width="1.5546875" collapsed="true"/>
    <col min="12989" max="12989" customWidth="true" style="6" width="13.5546875" collapsed="true"/>
    <col min="12990" max="12990" customWidth="true" style="6" width="15.0" collapsed="true"/>
    <col min="12991" max="12991" customWidth="true" style="6" width="69.44140625" collapsed="true"/>
    <col min="12992" max="12992" customWidth="true" style="6" width="29.0" collapsed="true"/>
    <col min="12993" max="12993" customWidth="true" style="6" width="1.33203125" collapsed="true"/>
    <col min="12994" max="12994" customWidth="true" style="6" width="29.0" collapsed="true"/>
    <col min="12995" max="12995" customWidth="true" style="6" width="1.5546875" collapsed="true"/>
    <col min="12996" max="12996" customWidth="true" hidden="true" style="6" width="0.0" collapsed="true"/>
    <col min="12997" max="12997" customWidth="true" style="6" width="29.0" collapsed="true"/>
    <col min="12998" max="12998" customWidth="true" style="6" width="1.5546875" collapsed="true"/>
    <col min="12999" max="12999" customWidth="true" style="6" width="3.5546875" collapsed="true"/>
    <col min="13000" max="13000" customWidth="true" style="6" width="29.0" collapsed="true"/>
    <col min="13001" max="13001" customWidth="true" style="6" width="1.5546875" collapsed="true"/>
    <col min="13002" max="13002" customWidth="true" style="6" width="29.0" collapsed="true"/>
    <col min="13003" max="13003" customWidth="true" style="6" width="1.5546875" collapsed="true"/>
    <col min="13004" max="13005" customWidth="true" hidden="true" style="6" width="0.0" collapsed="true"/>
    <col min="13006" max="13006" customWidth="true" style="6" width="1.33203125" collapsed="true"/>
    <col min="13007" max="13007" customWidth="true" style="6" width="5.0" collapsed="true"/>
    <col min="13008" max="13008" bestFit="true" customWidth="true" style="6" width="22.6640625" collapsed="true"/>
    <col min="13009" max="13009" bestFit="true" customWidth="true" style="6" width="24.33203125" collapsed="true"/>
    <col min="13010" max="13010" bestFit="true" customWidth="true" style="6" width="22.6640625" collapsed="true"/>
    <col min="13011" max="13011" bestFit="true" customWidth="true" style="6" width="16.44140625" collapsed="true"/>
    <col min="13012" max="13012" bestFit="true" customWidth="true" style="6" width="13.33203125" collapsed="true"/>
    <col min="13013" max="13013" customWidth="true" style="6" width="2.44140625" collapsed="true"/>
    <col min="13014" max="13239" style="6" width="14.44140625" collapsed="true"/>
    <col min="13240" max="13240" customWidth="true" style="6" width="1.5546875" collapsed="true"/>
    <col min="13241" max="13242" customWidth="true" style="6" width="42.5546875" collapsed="true"/>
    <col min="13243" max="13243" customWidth="true" style="6" width="9.6640625" collapsed="true"/>
    <col min="13244" max="13244" customWidth="true" style="6" width="1.5546875" collapsed="true"/>
    <col min="13245" max="13245" customWidth="true" style="6" width="13.5546875" collapsed="true"/>
    <col min="13246" max="13246" customWidth="true" style="6" width="15.0" collapsed="true"/>
    <col min="13247" max="13247" customWidth="true" style="6" width="69.44140625" collapsed="true"/>
    <col min="13248" max="13248" customWidth="true" style="6" width="29.0" collapsed="true"/>
    <col min="13249" max="13249" customWidth="true" style="6" width="1.33203125" collapsed="true"/>
    <col min="13250" max="13250" customWidth="true" style="6" width="29.0" collapsed="true"/>
    <col min="13251" max="13251" customWidth="true" style="6" width="1.5546875" collapsed="true"/>
    <col min="13252" max="13252" customWidth="true" hidden="true" style="6" width="0.0" collapsed="true"/>
    <col min="13253" max="13253" customWidth="true" style="6" width="29.0" collapsed="true"/>
    <col min="13254" max="13254" customWidth="true" style="6" width="1.5546875" collapsed="true"/>
    <col min="13255" max="13255" customWidth="true" style="6" width="3.5546875" collapsed="true"/>
    <col min="13256" max="13256" customWidth="true" style="6" width="29.0" collapsed="true"/>
    <col min="13257" max="13257" customWidth="true" style="6" width="1.5546875" collapsed="true"/>
    <col min="13258" max="13258" customWidth="true" style="6" width="29.0" collapsed="true"/>
    <col min="13259" max="13259" customWidth="true" style="6" width="1.5546875" collapsed="true"/>
    <col min="13260" max="13261" customWidth="true" hidden="true" style="6" width="0.0" collapsed="true"/>
    <col min="13262" max="13262" customWidth="true" style="6" width="1.33203125" collapsed="true"/>
    <col min="13263" max="13263" customWidth="true" style="6" width="5.0" collapsed="true"/>
    <col min="13264" max="13264" bestFit="true" customWidth="true" style="6" width="22.6640625" collapsed="true"/>
    <col min="13265" max="13265" bestFit="true" customWidth="true" style="6" width="24.33203125" collapsed="true"/>
    <col min="13266" max="13266" bestFit="true" customWidth="true" style="6" width="22.6640625" collapsed="true"/>
    <col min="13267" max="13267" bestFit="true" customWidth="true" style="6" width="16.44140625" collapsed="true"/>
    <col min="13268" max="13268" bestFit="true" customWidth="true" style="6" width="13.33203125" collapsed="true"/>
    <col min="13269" max="13269" customWidth="true" style="6" width="2.44140625" collapsed="true"/>
    <col min="13270" max="13495" style="6" width="14.44140625" collapsed="true"/>
    <col min="13496" max="13496" customWidth="true" style="6" width="1.5546875" collapsed="true"/>
    <col min="13497" max="13498" customWidth="true" style="6" width="42.5546875" collapsed="true"/>
    <col min="13499" max="13499" customWidth="true" style="6" width="9.6640625" collapsed="true"/>
    <col min="13500" max="13500" customWidth="true" style="6" width="1.5546875" collapsed="true"/>
    <col min="13501" max="13501" customWidth="true" style="6" width="13.5546875" collapsed="true"/>
    <col min="13502" max="13502" customWidth="true" style="6" width="15.0" collapsed="true"/>
    <col min="13503" max="13503" customWidth="true" style="6" width="69.44140625" collapsed="true"/>
    <col min="13504" max="13504" customWidth="true" style="6" width="29.0" collapsed="true"/>
    <col min="13505" max="13505" customWidth="true" style="6" width="1.33203125" collapsed="true"/>
    <col min="13506" max="13506" customWidth="true" style="6" width="29.0" collapsed="true"/>
    <col min="13507" max="13507" customWidth="true" style="6" width="1.5546875" collapsed="true"/>
    <col min="13508" max="13508" customWidth="true" hidden="true" style="6" width="0.0" collapsed="true"/>
    <col min="13509" max="13509" customWidth="true" style="6" width="29.0" collapsed="true"/>
    <col min="13510" max="13510" customWidth="true" style="6" width="1.5546875" collapsed="true"/>
    <col min="13511" max="13511" customWidth="true" style="6" width="3.5546875" collapsed="true"/>
    <col min="13512" max="13512" customWidth="true" style="6" width="29.0" collapsed="true"/>
    <col min="13513" max="13513" customWidth="true" style="6" width="1.5546875" collapsed="true"/>
    <col min="13514" max="13514" customWidth="true" style="6" width="29.0" collapsed="true"/>
    <col min="13515" max="13515" customWidth="true" style="6" width="1.5546875" collapsed="true"/>
    <col min="13516" max="13517" customWidth="true" hidden="true" style="6" width="0.0" collapsed="true"/>
    <col min="13518" max="13518" customWidth="true" style="6" width="1.33203125" collapsed="true"/>
    <col min="13519" max="13519" customWidth="true" style="6" width="5.0" collapsed="true"/>
    <col min="13520" max="13520" bestFit="true" customWidth="true" style="6" width="22.6640625" collapsed="true"/>
    <col min="13521" max="13521" bestFit="true" customWidth="true" style="6" width="24.33203125" collapsed="true"/>
    <col min="13522" max="13522" bestFit="true" customWidth="true" style="6" width="22.6640625" collapsed="true"/>
    <col min="13523" max="13523" bestFit="true" customWidth="true" style="6" width="16.44140625" collapsed="true"/>
    <col min="13524" max="13524" bestFit="true" customWidth="true" style="6" width="13.33203125" collapsed="true"/>
    <col min="13525" max="13525" customWidth="true" style="6" width="2.44140625" collapsed="true"/>
    <col min="13526" max="13751" style="6" width="14.44140625" collapsed="true"/>
    <col min="13752" max="13752" customWidth="true" style="6" width="1.5546875" collapsed="true"/>
    <col min="13753" max="13754" customWidth="true" style="6" width="42.5546875" collapsed="true"/>
    <col min="13755" max="13755" customWidth="true" style="6" width="9.6640625" collapsed="true"/>
    <col min="13756" max="13756" customWidth="true" style="6" width="1.5546875" collapsed="true"/>
    <col min="13757" max="13757" customWidth="true" style="6" width="13.5546875" collapsed="true"/>
    <col min="13758" max="13758" customWidth="true" style="6" width="15.0" collapsed="true"/>
    <col min="13759" max="13759" customWidth="true" style="6" width="69.44140625" collapsed="true"/>
    <col min="13760" max="13760" customWidth="true" style="6" width="29.0" collapsed="true"/>
    <col min="13761" max="13761" customWidth="true" style="6" width="1.33203125" collapsed="true"/>
    <col min="13762" max="13762" customWidth="true" style="6" width="29.0" collapsed="true"/>
    <col min="13763" max="13763" customWidth="true" style="6" width="1.5546875" collapsed="true"/>
    <col min="13764" max="13764" customWidth="true" hidden="true" style="6" width="0.0" collapsed="true"/>
    <col min="13765" max="13765" customWidth="true" style="6" width="29.0" collapsed="true"/>
    <col min="13766" max="13766" customWidth="true" style="6" width="1.5546875" collapsed="true"/>
    <col min="13767" max="13767" customWidth="true" style="6" width="3.5546875" collapsed="true"/>
    <col min="13768" max="13768" customWidth="true" style="6" width="29.0" collapsed="true"/>
    <col min="13769" max="13769" customWidth="true" style="6" width="1.5546875" collapsed="true"/>
    <col min="13770" max="13770" customWidth="true" style="6" width="29.0" collapsed="true"/>
    <col min="13771" max="13771" customWidth="true" style="6" width="1.5546875" collapsed="true"/>
    <col min="13772" max="13773" customWidth="true" hidden="true" style="6" width="0.0" collapsed="true"/>
    <col min="13774" max="13774" customWidth="true" style="6" width="1.33203125" collapsed="true"/>
    <col min="13775" max="13775" customWidth="true" style="6" width="5.0" collapsed="true"/>
    <col min="13776" max="13776" bestFit="true" customWidth="true" style="6" width="22.6640625" collapsed="true"/>
    <col min="13777" max="13777" bestFit="true" customWidth="true" style="6" width="24.33203125" collapsed="true"/>
    <col min="13778" max="13778" bestFit="true" customWidth="true" style="6" width="22.6640625" collapsed="true"/>
    <col min="13779" max="13779" bestFit="true" customWidth="true" style="6" width="16.44140625" collapsed="true"/>
    <col min="13780" max="13780" bestFit="true" customWidth="true" style="6" width="13.33203125" collapsed="true"/>
    <col min="13781" max="13781" customWidth="true" style="6" width="2.44140625" collapsed="true"/>
    <col min="13782" max="14007" style="6" width="14.44140625" collapsed="true"/>
    <col min="14008" max="14008" customWidth="true" style="6" width="1.5546875" collapsed="true"/>
    <col min="14009" max="14010" customWidth="true" style="6" width="42.5546875" collapsed="true"/>
    <col min="14011" max="14011" customWidth="true" style="6" width="9.6640625" collapsed="true"/>
    <col min="14012" max="14012" customWidth="true" style="6" width="1.5546875" collapsed="true"/>
    <col min="14013" max="14013" customWidth="true" style="6" width="13.5546875" collapsed="true"/>
    <col min="14014" max="14014" customWidth="true" style="6" width="15.0" collapsed="true"/>
    <col min="14015" max="14015" customWidth="true" style="6" width="69.44140625" collapsed="true"/>
    <col min="14016" max="14016" customWidth="true" style="6" width="29.0" collapsed="true"/>
    <col min="14017" max="14017" customWidth="true" style="6" width="1.33203125" collapsed="true"/>
    <col min="14018" max="14018" customWidth="true" style="6" width="29.0" collapsed="true"/>
    <col min="14019" max="14019" customWidth="true" style="6" width="1.5546875" collapsed="true"/>
    <col min="14020" max="14020" customWidth="true" hidden="true" style="6" width="0.0" collapsed="true"/>
    <col min="14021" max="14021" customWidth="true" style="6" width="29.0" collapsed="true"/>
    <col min="14022" max="14022" customWidth="true" style="6" width="1.5546875" collapsed="true"/>
    <col min="14023" max="14023" customWidth="true" style="6" width="3.5546875" collapsed="true"/>
    <col min="14024" max="14024" customWidth="true" style="6" width="29.0" collapsed="true"/>
    <col min="14025" max="14025" customWidth="true" style="6" width="1.5546875" collapsed="true"/>
    <col min="14026" max="14026" customWidth="true" style="6" width="29.0" collapsed="true"/>
    <col min="14027" max="14027" customWidth="true" style="6" width="1.5546875" collapsed="true"/>
    <col min="14028" max="14029" customWidth="true" hidden="true" style="6" width="0.0" collapsed="true"/>
    <col min="14030" max="14030" customWidth="true" style="6" width="1.33203125" collapsed="true"/>
    <col min="14031" max="14031" customWidth="true" style="6" width="5.0" collapsed="true"/>
    <col min="14032" max="14032" bestFit="true" customWidth="true" style="6" width="22.6640625" collapsed="true"/>
    <col min="14033" max="14033" bestFit="true" customWidth="true" style="6" width="24.33203125" collapsed="true"/>
    <col min="14034" max="14034" bestFit="true" customWidth="true" style="6" width="22.6640625" collapsed="true"/>
    <col min="14035" max="14035" bestFit="true" customWidth="true" style="6" width="16.44140625" collapsed="true"/>
    <col min="14036" max="14036" bestFit="true" customWidth="true" style="6" width="13.33203125" collapsed="true"/>
    <col min="14037" max="14037" customWidth="true" style="6" width="2.44140625" collapsed="true"/>
    <col min="14038" max="14263" style="6" width="14.44140625" collapsed="true"/>
    <col min="14264" max="14264" customWidth="true" style="6" width="1.5546875" collapsed="true"/>
    <col min="14265" max="14266" customWidth="true" style="6" width="42.5546875" collapsed="true"/>
    <col min="14267" max="14267" customWidth="true" style="6" width="9.6640625" collapsed="true"/>
    <col min="14268" max="14268" customWidth="true" style="6" width="1.5546875" collapsed="true"/>
    <col min="14269" max="14269" customWidth="true" style="6" width="13.5546875" collapsed="true"/>
    <col min="14270" max="14270" customWidth="true" style="6" width="15.0" collapsed="true"/>
    <col min="14271" max="14271" customWidth="true" style="6" width="69.44140625" collapsed="true"/>
    <col min="14272" max="14272" customWidth="true" style="6" width="29.0" collapsed="true"/>
    <col min="14273" max="14273" customWidth="true" style="6" width="1.33203125" collapsed="true"/>
    <col min="14274" max="14274" customWidth="true" style="6" width="29.0" collapsed="true"/>
    <col min="14275" max="14275" customWidth="true" style="6" width="1.5546875" collapsed="true"/>
    <col min="14276" max="14276" customWidth="true" hidden="true" style="6" width="0.0" collapsed="true"/>
    <col min="14277" max="14277" customWidth="true" style="6" width="29.0" collapsed="true"/>
    <col min="14278" max="14278" customWidth="true" style="6" width="1.5546875" collapsed="true"/>
    <col min="14279" max="14279" customWidth="true" style="6" width="3.5546875" collapsed="true"/>
    <col min="14280" max="14280" customWidth="true" style="6" width="29.0" collapsed="true"/>
    <col min="14281" max="14281" customWidth="true" style="6" width="1.5546875" collapsed="true"/>
    <col min="14282" max="14282" customWidth="true" style="6" width="29.0" collapsed="true"/>
    <col min="14283" max="14283" customWidth="true" style="6" width="1.5546875" collapsed="true"/>
    <col min="14284" max="14285" customWidth="true" hidden="true" style="6" width="0.0" collapsed="true"/>
    <col min="14286" max="14286" customWidth="true" style="6" width="1.33203125" collapsed="true"/>
    <col min="14287" max="14287" customWidth="true" style="6" width="5.0" collapsed="true"/>
    <col min="14288" max="14288" bestFit="true" customWidth="true" style="6" width="22.6640625" collapsed="true"/>
    <col min="14289" max="14289" bestFit="true" customWidth="true" style="6" width="24.33203125" collapsed="true"/>
    <col min="14290" max="14290" bestFit="true" customWidth="true" style="6" width="22.6640625" collapsed="true"/>
    <col min="14291" max="14291" bestFit="true" customWidth="true" style="6" width="16.44140625" collapsed="true"/>
    <col min="14292" max="14292" bestFit="true" customWidth="true" style="6" width="13.33203125" collapsed="true"/>
    <col min="14293" max="14293" customWidth="true" style="6" width="2.44140625" collapsed="true"/>
    <col min="14294" max="14519" style="6" width="14.44140625" collapsed="true"/>
    <col min="14520" max="14520" customWidth="true" style="6" width="1.5546875" collapsed="true"/>
    <col min="14521" max="14522" customWidth="true" style="6" width="42.5546875" collapsed="true"/>
    <col min="14523" max="14523" customWidth="true" style="6" width="9.6640625" collapsed="true"/>
    <col min="14524" max="14524" customWidth="true" style="6" width="1.5546875" collapsed="true"/>
    <col min="14525" max="14525" customWidth="true" style="6" width="13.5546875" collapsed="true"/>
    <col min="14526" max="14526" customWidth="true" style="6" width="15.0" collapsed="true"/>
    <col min="14527" max="14527" customWidth="true" style="6" width="69.44140625" collapsed="true"/>
    <col min="14528" max="14528" customWidth="true" style="6" width="29.0" collapsed="true"/>
    <col min="14529" max="14529" customWidth="true" style="6" width="1.33203125" collapsed="true"/>
    <col min="14530" max="14530" customWidth="true" style="6" width="29.0" collapsed="true"/>
    <col min="14531" max="14531" customWidth="true" style="6" width="1.5546875" collapsed="true"/>
    <col min="14532" max="14532" customWidth="true" hidden="true" style="6" width="0.0" collapsed="true"/>
    <col min="14533" max="14533" customWidth="true" style="6" width="29.0" collapsed="true"/>
    <col min="14534" max="14534" customWidth="true" style="6" width="1.5546875" collapsed="true"/>
    <col min="14535" max="14535" customWidth="true" style="6" width="3.5546875" collapsed="true"/>
    <col min="14536" max="14536" customWidth="true" style="6" width="29.0" collapsed="true"/>
    <col min="14537" max="14537" customWidth="true" style="6" width="1.5546875" collapsed="true"/>
    <col min="14538" max="14538" customWidth="true" style="6" width="29.0" collapsed="true"/>
    <col min="14539" max="14539" customWidth="true" style="6" width="1.5546875" collapsed="true"/>
    <col min="14540" max="14541" customWidth="true" hidden="true" style="6" width="0.0" collapsed="true"/>
    <col min="14542" max="14542" customWidth="true" style="6" width="1.33203125" collapsed="true"/>
    <col min="14543" max="14543" customWidth="true" style="6" width="5.0" collapsed="true"/>
    <col min="14544" max="14544" bestFit="true" customWidth="true" style="6" width="22.6640625" collapsed="true"/>
    <col min="14545" max="14545" bestFit="true" customWidth="true" style="6" width="24.33203125" collapsed="true"/>
    <col min="14546" max="14546" bestFit="true" customWidth="true" style="6" width="22.6640625" collapsed="true"/>
    <col min="14547" max="14547" bestFit="true" customWidth="true" style="6" width="16.44140625" collapsed="true"/>
    <col min="14548" max="14548" bestFit="true" customWidth="true" style="6" width="13.33203125" collapsed="true"/>
    <col min="14549" max="14549" customWidth="true" style="6" width="2.44140625" collapsed="true"/>
    <col min="14550" max="14775" style="6" width="14.44140625" collapsed="true"/>
    <col min="14776" max="14776" customWidth="true" style="6" width="1.5546875" collapsed="true"/>
    <col min="14777" max="14778" customWidth="true" style="6" width="42.5546875" collapsed="true"/>
    <col min="14779" max="14779" customWidth="true" style="6" width="9.6640625" collapsed="true"/>
    <col min="14780" max="14780" customWidth="true" style="6" width="1.5546875" collapsed="true"/>
    <col min="14781" max="14781" customWidth="true" style="6" width="13.5546875" collapsed="true"/>
    <col min="14782" max="14782" customWidth="true" style="6" width="15.0" collapsed="true"/>
    <col min="14783" max="14783" customWidth="true" style="6" width="69.44140625" collapsed="true"/>
    <col min="14784" max="14784" customWidth="true" style="6" width="29.0" collapsed="true"/>
    <col min="14785" max="14785" customWidth="true" style="6" width="1.33203125" collapsed="true"/>
    <col min="14786" max="14786" customWidth="true" style="6" width="29.0" collapsed="true"/>
    <col min="14787" max="14787" customWidth="true" style="6" width="1.5546875" collapsed="true"/>
    <col min="14788" max="14788" customWidth="true" hidden="true" style="6" width="0.0" collapsed="true"/>
    <col min="14789" max="14789" customWidth="true" style="6" width="29.0" collapsed="true"/>
    <col min="14790" max="14790" customWidth="true" style="6" width="1.5546875" collapsed="true"/>
    <col min="14791" max="14791" customWidth="true" style="6" width="3.5546875" collapsed="true"/>
    <col min="14792" max="14792" customWidth="true" style="6" width="29.0" collapsed="true"/>
    <col min="14793" max="14793" customWidth="true" style="6" width="1.5546875" collapsed="true"/>
    <col min="14794" max="14794" customWidth="true" style="6" width="29.0" collapsed="true"/>
    <col min="14795" max="14795" customWidth="true" style="6" width="1.5546875" collapsed="true"/>
    <col min="14796" max="14797" customWidth="true" hidden="true" style="6" width="0.0" collapsed="true"/>
    <col min="14798" max="14798" customWidth="true" style="6" width="1.33203125" collapsed="true"/>
    <col min="14799" max="14799" customWidth="true" style="6" width="5.0" collapsed="true"/>
    <col min="14800" max="14800" bestFit="true" customWidth="true" style="6" width="22.6640625" collapsed="true"/>
    <col min="14801" max="14801" bestFit="true" customWidth="true" style="6" width="24.33203125" collapsed="true"/>
    <col min="14802" max="14802" bestFit="true" customWidth="true" style="6" width="22.6640625" collapsed="true"/>
    <col min="14803" max="14803" bestFit="true" customWidth="true" style="6" width="16.44140625" collapsed="true"/>
    <col min="14804" max="14804" bestFit="true" customWidth="true" style="6" width="13.33203125" collapsed="true"/>
    <col min="14805" max="14805" customWidth="true" style="6" width="2.44140625" collapsed="true"/>
    <col min="14806" max="15031" style="6" width="14.44140625" collapsed="true"/>
    <col min="15032" max="15032" customWidth="true" style="6" width="1.5546875" collapsed="true"/>
    <col min="15033" max="15034" customWidth="true" style="6" width="42.5546875" collapsed="true"/>
    <col min="15035" max="15035" customWidth="true" style="6" width="9.6640625" collapsed="true"/>
    <col min="15036" max="15036" customWidth="true" style="6" width="1.5546875" collapsed="true"/>
    <col min="15037" max="15037" customWidth="true" style="6" width="13.5546875" collapsed="true"/>
    <col min="15038" max="15038" customWidth="true" style="6" width="15.0" collapsed="true"/>
    <col min="15039" max="15039" customWidth="true" style="6" width="69.44140625" collapsed="true"/>
    <col min="15040" max="15040" customWidth="true" style="6" width="29.0" collapsed="true"/>
    <col min="15041" max="15041" customWidth="true" style="6" width="1.33203125" collapsed="true"/>
    <col min="15042" max="15042" customWidth="true" style="6" width="29.0" collapsed="true"/>
    <col min="15043" max="15043" customWidth="true" style="6" width="1.5546875" collapsed="true"/>
    <col min="15044" max="15044" customWidth="true" hidden="true" style="6" width="0.0" collapsed="true"/>
    <col min="15045" max="15045" customWidth="true" style="6" width="29.0" collapsed="true"/>
    <col min="15046" max="15046" customWidth="true" style="6" width="1.5546875" collapsed="true"/>
    <col min="15047" max="15047" customWidth="true" style="6" width="3.5546875" collapsed="true"/>
    <col min="15048" max="15048" customWidth="true" style="6" width="29.0" collapsed="true"/>
    <col min="15049" max="15049" customWidth="true" style="6" width="1.5546875" collapsed="true"/>
    <col min="15050" max="15050" customWidth="true" style="6" width="29.0" collapsed="true"/>
    <col min="15051" max="15051" customWidth="true" style="6" width="1.5546875" collapsed="true"/>
    <col min="15052" max="15053" customWidth="true" hidden="true" style="6" width="0.0" collapsed="true"/>
    <col min="15054" max="15054" customWidth="true" style="6" width="1.33203125" collapsed="true"/>
    <col min="15055" max="15055" customWidth="true" style="6" width="5.0" collapsed="true"/>
    <col min="15056" max="15056" bestFit="true" customWidth="true" style="6" width="22.6640625" collapsed="true"/>
    <col min="15057" max="15057" bestFit="true" customWidth="true" style="6" width="24.33203125" collapsed="true"/>
    <col min="15058" max="15058" bestFit="true" customWidth="true" style="6" width="22.6640625" collapsed="true"/>
    <col min="15059" max="15059" bestFit="true" customWidth="true" style="6" width="16.44140625" collapsed="true"/>
    <col min="15060" max="15060" bestFit="true" customWidth="true" style="6" width="13.33203125" collapsed="true"/>
    <col min="15061" max="15061" customWidth="true" style="6" width="2.44140625" collapsed="true"/>
    <col min="15062" max="15287" style="6" width="14.44140625" collapsed="true"/>
    <col min="15288" max="15288" customWidth="true" style="6" width="1.5546875" collapsed="true"/>
    <col min="15289" max="15290" customWidth="true" style="6" width="42.5546875" collapsed="true"/>
    <col min="15291" max="15291" customWidth="true" style="6" width="9.6640625" collapsed="true"/>
    <col min="15292" max="15292" customWidth="true" style="6" width="1.5546875" collapsed="true"/>
    <col min="15293" max="15293" customWidth="true" style="6" width="13.5546875" collapsed="true"/>
    <col min="15294" max="15294" customWidth="true" style="6" width="15.0" collapsed="true"/>
    <col min="15295" max="15295" customWidth="true" style="6" width="69.44140625" collapsed="true"/>
    <col min="15296" max="15296" customWidth="true" style="6" width="29.0" collapsed="true"/>
    <col min="15297" max="15297" customWidth="true" style="6" width="1.33203125" collapsed="true"/>
    <col min="15298" max="15298" customWidth="true" style="6" width="29.0" collapsed="true"/>
    <col min="15299" max="15299" customWidth="true" style="6" width="1.5546875" collapsed="true"/>
    <col min="15300" max="15300" customWidth="true" hidden="true" style="6" width="0.0" collapsed="true"/>
    <col min="15301" max="15301" customWidth="true" style="6" width="29.0" collapsed="true"/>
    <col min="15302" max="15302" customWidth="true" style="6" width="1.5546875" collapsed="true"/>
    <col min="15303" max="15303" customWidth="true" style="6" width="3.5546875" collapsed="true"/>
    <col min="15304" max="15304" customWidth="true" style="6" width="29.0" collapsed="true"/>
    <col min="15305" max="15305" customWidth="true" style="6" width="1.5546875" collapsed="true"/>
    <col min="15306" max="15306" customWidth="true" style="6" width="29.0" collapsed="true"/>
    <col min="15307" max="15307" customWidth="true" style="6" width="1.5546875" collapsed="true"/>
    <col min="15308" max="15309" customWidth="true" hidden="true" style="6" width="0.0" collapsed="true"/>
    <col min="15310" max="15310" customWidth="true" style="6" width="1.33203125" collapsed="true"/>
    <col min="15311" max="15311" customWidth="true" style="6" width="5.0" collapsed="true"/>
    <col min="15312" max="15312" bestFit="true" customWidth="true" style="6" width="22.6640625" collapsed="true"/>
    <col min="15313" max="15313" bestFit="true" customWidth="true" style="6" width="24.33203125" collapsed="true"/>
    <col min="15314" max="15314" bestFit="true" customWidth="true" style="6" width="22.6640625" collapsed="true"/>
    <col min="15315" max="15315" bestFit="true" customWidth="true" style="6" width="16.44140625" collapsed="true"/>
    <col min="15316" max="15316" bestFit="true" customWidth="true" style="6" width="13.33203125" collapsed="true"/>
    <col min="15317" max="15317" customWidth="true" style="6" width="2.44140625" collapsed="true"/>
    <col min="15318" max="15543" style="6" width="14.44140625" collapsed="true"/>
    <col min="15544" max="15544" customWidth="true" style="6" width="1.5546875" collapsed="true"/>
    <col min="15545" max="15546" customWidth="true" style="6" width="42.5546875" collapsed="true"/>
    <col min="15547" max="15547" customWidth="true" style="6" width="9.6640625" collapsed="true"/>
    <col min="15548" max="15548" customWidth="true" style="6" width="1.5546875" collapsed="true"/>
    <col min="15549" max="15549" customWidth="true" style="6" width="13.5546875" collapsed="true"/>
    <col min="15550" max="15550" customWidth="true" style="6" width="15.0" collapsed="true"/>
    <col min="15551" max="15551" customWidth="true" style="6" width="69.44140625" collapsed="true"/>
    <col min="15552" max="15552" customWidth="true" style="6" width="29.0" collapsed="true"/>
    <col min="15553" max="15553" customWidth="true" style="6" width="1.33203125" collapsed="true"/>
    <col min="15554" max="15554" customWidth="true" style="6" width="29.0" collapsed="true"/>
    <col min="15555" max="15555" customWidth="true" style="6" width="1.5546875" collapsed="true"/>
    <col min="15556" max="15556" customWidth="true" hidden="true" style="6" width="0.0" collapsed="true"/>
    <col min="15557" max="15557" customWidth="true" style="6" width="29.0" collapsed="true"/>
    <col min="15558" max="15558" customWidth="true" style="6" width="1.5546875" collapsed="true"/>
    <col min="15559" max="15559" customWidth="true" style="6" width="3.5546875" collapsed="true"/>
    <col min="15560" max="15560" customWidth="true" style="6" width="29.0" collapsed="true"/>
    <col min="15561" max="15561" customWidth="true" style="6" width="1.5546875" collapsed="true"/>
    <col min="15562" max="15562" customWidth="true" style="6" width="29.0" collapsed="true"/>
    <col min="15563" max="15563" customWidth="true" style="6" width="1.5546875" collapsed="true"/>
    <col min="15564" max="15565" customWidth="true" hidden="true" style="6" width="0.0" collapsed="true"/>
    <col min="15566" max="15566" customWidth="true" style="6" width="1.33203125" collapsed="true"/>
    <col min="15567" max="15567" customWidth="true" style="6" width="5.0" collapsed="true"/>
    <col min="15568" max="15568" bestFit="true" customWidth="true" style="6" width="22.6640625" collapsed="true"/>
    <col min="15569" max="15569" bestFit="true" customWidth="true" style="6" width="24.33203125" collapsed="true"/>
    <col min="15570" max="15570" bestFit="true" customWidth="true" style="6" width="22.6640625" collapsed="true"/>
    <col min="15571" max="15571" bestFit="true" customWidth="true" style="6" width="16.44140625" collapsed="true"/>
    <col min="15572" max="15572" bestFit="true" customWidth="true" style="6" width="13.33203125" collapsed="true"/>
    <col min="15573" max="15573" customWidth="true" style="6" width="2.44140625" collapsed="true"/>
    <col min="15574" max="15799" style="6" width="14.44140625" collapsed="true"/>
    <col min="15800" max="15800" customWidth="true" style="6" width="1.5546875" collapsed="true"/>
    <col min="15801" max="15802" customWidth="true" style="6" width="42.5546875" collapsed="true"/>
    <col min="15803" max="15803" customWidth="true" style="6" width="9.6640625" collapsed="true"/>
    <col min="15804" max="15804" customWidth="true" style="6" width="1.5546875" collapsed="true"/>
    <col min="15805" max="15805" customWidth="true" style="6" width="13.5546875" collapsed="true"/>
    <col min="15806" max="15806" customWidth="true" style="6" width="15.0" collapsed="true"/>
    <col min="15807" max="15807" customWidth="true" style="6" width="69.44140625" collapsed="true"/>
    <col min="15808" max="15808" customWidth="true" style="6" width="29.0" collapsed="true"/>
    <col min="15809" max="15809" customWidth="true" style="6" width="1.33203125" collapsed="true"/>
    <col min="15810" max="15810" customWidth="true" style="6" width="29.0" collapsed="true"/>
    <col min="15811" max="15811" customWidth="true" style="6" width="1.5546875" collapsed="true"/>
    <col min="15812" max="15812" customWidth="true" hidden="true" style="6" width="0.0" collapsed="true"/>
    <col min="15813" max="15813" customWidth="true" style="6" width="29.0" collapsed="true"/>
    <col min="15814" max="15814" customWidth="true" style="6" width="1.5546875" collapsed="true"/>
    <col min="15815" max="15815" customWidth="true" style="6" width="3.5546875" collapsed="true"/>
    <col min="15816" max="15816" customWidth="true" style="6" width="29.0" collapsed="true"/>
    <col min="15817" max="15817" customWidth="true" style="6" width="1.5546875" collapsed="true"/>
    <col min="15818" max="15818" customWidth="true" style="6" width="29.0" collapsed="true"/>
    <col min="15819" max="15819" customWidth="true" style="6" width="1.5546875" collapsed="true"/>
    <col min="15820" max="15821" customWidth="true" hidden="true" style="6" width="0.0" collapsed="true"/>
    <col min="15822" max="15822" customWidth="true" style="6" width="1.33203125" collapsed="true"/>
    <col min="15823" max="15823" customWidth="true" style="6" width="5.0" collapsed="true"/>
    <col min="15824" max="15824" bestFit="true" customWidth="true" style="6" width="22.6640625" collapsed="true"/>
    <col min="15825" max="15825" bestFit="true" customWidth="true" style="6" width="24.33203125" collapsed="true"/>
    <col min="15826" max="15826" bestFit="true" customWidth="true" style="6" width="22.6640625" collapsed="true"/>
    <col min="15827" max="15827" bestFit="true" customWidth="true" style="6" width="16.44140625" collapsed="true"/>
    <col min="15828" max="15828" bestFit="true" customWidth="true" style="6" width="13.33203125" collapsed="true"/>
    <col min="15829" max="15829" customWidth="true" style="6" width="2.44140625" collapsed="true"/>
    <col min="15830" max="16055" style="6" width="14.44140625" collapsed="true"/>
    <col min="16056" max="16056" customWidth="true" style="6" width="1.5546875" collapsed="true"/>
    <col min="16057" max="16058" customWidth="true" style="6" width="42.5546875" collapsed="true"/>
    <col min="16059" max="16059" customWidth="true" style="6" width="9.6640625" collapsed="true"/>
    <col min="16060" max="16060" customWidth="true" style="6" width="1.5546875" collapsed="true"/>
    <col min="16061" max="16061" customWidth="true" style="6" width="13.5546875" collapsed="true"/>
    <col min="16062" max="16062" customWidth="true" style="6" width="15.0" collapsed="true"/>
    <col min="16063" max="16063" customWidth="true" style="6" width="69.44140625" collapsed="true"/>
    <col min="16064" max="16064" customWidth="true" style="6" width="29.0" collapsed="true"/>
    <col min="16065" max="16065" customWidth="true" style="6" width="1.33203125" collapsed="true"/>
    <col min="16066" max="16066" customWidth="true" style="6" width="29.0" collapsed="true"/>
    <col min="16067" max="16067" customWidth="true" style="6" width="1.5546875" collapsed="true"/>
    <col min="16068" max="16068" customWidth="true" hidden="true" style="6" width="0.0" collapsed="true"/>
    <col min="16069" max="16069" customWidth="true" style="6" width="29.0" collapsed="true"/>
    <col min="16070" max="16070" customWidth="true" style="6" width="1.5546875" collapsed="true"/>
    <col min="16071" max="16071" customWidth="true" style="6" width="3.5546875" collapsed="true"/>
    <col min="16072" max="16072" customWidth="true" style="6" width="29.0" collapsed="true"/>
    <col min="16073" max="16073" customWidth="true" style="6" width="1.5546875" collapsed="true"/>
    <col min="16074" max="16074" customWidth="true" style="6" width="29.0" collapsed="true"/>
    <col min="16075" max="16075" customWidth="true" style="6" width="1.5546875" collapsed="true"/>
    <col min="16076" max="16077" customWidth="true" hidden="true" style="6" width="0.0" collapsed="true"/>
    <col min="16078" max="16078" customWidth="true" style="6" width="1.33203125" collapsed="true"/>
    <col min="16079" max="16079" customWidth="true" style="6" width="5.0" collapsed="true"/>
    <col min="16080" max="16080" bestFit="true" customWidth="true" style="6" width="22.6640625" collapsed="true"/>
    <col min="16081" max="16081" bestFit="true" customWidth="true" style="6" width="24.33203125" collapsed="true"/>
    <col min="16082" max="16082" bestFit="true" customWidth="true" style="6" width="22.6640625" collapsed="true"/>
    <col min="16083" max="16083" bestFit="true" customWidth="true" style="6" width="16.44140625" collapsed="true"/>
    <col min="16084" max="16084" bestFit="true" customWidth="true" style="6" width="13.33203125" collapsed="true"/>
    <col min="16085" max="16085" customWidth="true" style="6" width="2.44140625" collapsed="true"/>
    <col min="16086" max="16384" style="6" width="14.44140625" collapsed="true"/>
  </cols>
  <sheetData>
    <row r="1" spans="1:8" ht="49.5" customHeight="1">
      <c r="A1" s="6"/>
      <c r="B1" s="6"/>
      <c r="C1" s="79"/>
      <c r="D1" s="79"/>
      <c r="G1" s="79"/>
    </row>
    <row r="2" spans="1:8" s="38" customFormat="1" ht="56.1" customHeight="1">
      <c r="A2" s="39"/>
      <c r="B2" s="263" t="s">
        <v>39</v>
      </c>
      <c r="E2" s="118"/>
    </row>
    <row r="3" spans="1:8" s="1" customFormat="1" ht="14.4">
      <c r="B3" s="264"/>
    </row>
    <row r="4" spans="1:8" s="1" customFormat="1" ht="3" customHeight="1">
      <c r="A4"/>
      <c r="B4" s="116"/>
      <c r="C4" s="116"/>
      <c r="D4" s="116"/>
      <c r="E4" s="116"/>
      <c r="F4" s="116"/>
      <c r="G4" s="116"/>
    </row>
    <row r="5" spans="1:8" s="34" customFormat="1" ht="20.7" customHeight="1">
      <c r="A5"/>
      <c r="B5" s="1155"/>
      <c r="C5" s="1158" t="s">
        <v>503</v>
      </c>
      <c r="D5" s="1158"/>
      <c r="E5" s="1153" t="s">
        <v>26</v>
      </c>
      <c r="F5" s="1153" t="s">
        <v>504</v>
      </c>
      <c r="G5" s="1153" t="s">
        <v>27</v>
      </c>
    </row>
    <row r="6" spans="1:8" s="34" customFormat="1" ht="20.7" customHeight="1" thickBot="1">
      <c r="A6"/>
      <c r="B6" s="1156"/>
      <c r="C6" s="252">
        <v>2025</v>
      </c>
      <c r="D6" s="252">
        <v>2024</v>
      </c>
      <c r="E6" s="1154"/>
      <c r="F6" s="1154"/>
      <c r="G6" s="1154"/>
    </row>
    <row r="7" spans="1:8" s="34" customFormat="1" ht="18" customHeight="1">
      <c r="A7"/>
      <c r="B7" s="331" t="s">
        <v>392</v>
      </c>
      <c r="C7" s="332"/>
      <c r="D7" s="332"/>
      <c r="E7" s="332"/>
      <c r="F7" s="332"/>
      <c r="G7" s="332"/>
    </row>
    <row r="8" spans="1:8" s="34" customFormat="1" ht="18" customHeight="1">
      <c r="A8"/>
      <c r="B8" s="37" t="s">
        <v>40</v>
      </c>
      <c r="C8" s="637">
        <f>+'2.1 P&amp;L (interanual)'!C7</f>
        <v>7956.5313042414509</v>
      </c>
      <c r="D8" s="638">
        <f>+'2.1 P&amp;L (interanual)'!D7</f>
        <v>8366.6718750069595</v>
      </c>
      <c r="E8" s="595">
        <f t="shared" ref="E8:E13" si="0">+(C8-D8)/D8</f>
        <v>-4.9020754834510273E-2</v>
      </c>
      <c r="F8" s="725">
        <f>+'2.2 P&amp;L (trimestral)'!C7</f>
        <v>2674.1524195274314</v>
      </c>
      <c r="G8" s="595">
        <f>+('2.2 P&amp;L (trimestral)'!I7)/100</f>
        <v>1.4354725106588443E-2</v>
      </c>
    </row>
    <row r="9" spans="1:8" s="34" customFormat="1" ht="18" customHeight="1">
      <c r="A9"/>
      <c r="B9" s="37" t="s">
        <v>295</v>
      </c>
      <c r="C9" s="305">
        <f>+'2.1 P&amp;L (interanual)'!C33</f>
        <v>3882.8847821137006</v>
      </c>
      <c r="D9" s="521">
        <f>+'2.1 P&amp;L (interanual)'!D33</f>
        <v>3674.2505962211808</v>
      </c>
      <c r="E9" s="595">
        <f t="shared" si="0"/>
        <v>5.6782786157017068E-2</v>
      </c>
      <c r="F9" s="675">
        <f>+'2.2 P&amp;L (trimestral)'!C33</f>
        <v>1301.6753744857851</v>
      </c>
      <c r="G9" s="595">
        <f>+('2.2 P&amp;L (trimestral)'!I33)/100</f>
        <v>-8.4213743172323417E-4</v>
      </c>
    </row>
    <row r="10" spans="1:8" s="34" customFormat="1" ht="18" customHeight="1">
      <c r="A10"/>
      <c r="B10" s="37" t="s">
        <v>42</v>
      </c>
      <c r="C10" s="305">
        <f>+'2.1 P&amp;L (interanual)'!C14</f>
        <v>12117.599869532802</v>
      </c>
      <c r="D10" s="521">
        <f>+'2.1 P&amp;L (interanual)'!D14</f>
        <v>11792.665050975402</v>
      </c>
      <c r="E10" s="595">
        <f t="shared" si="0"/>
        <v>2.7553976743409984E-2</v>
      </c>
      <c r="F10" s="675">
        <f>+'2.2 P&amp;L (trimestral)'!C14</f>
        <v>4077.1756651070418</v>
      </c>
      <c r="G10" s="595">
        <f>+('2.2 P&amp;L (trimestral)'!I14)/100</f>
        <v>1.1824910313343819E-2</v>
      </c>
    </row>
    <row r="11" spans="1:8" s="34" customFormat="1" ht="18" customHeight="1">
      <c r="A11"/>
      <c r="B11" s="37" t="s">
        <v>419</v>
      </c>
      <c r="C11" s="305">
        <f>+'2.1 P&amp;L (interanual)'!C15</f>
        <v>-4798.197237218501</v>
      </c>
      <c r="D11" s="521">
        <f>+'2.1 P&amp;L (interanual)'!D15</f>
        <v>-4562.8990766225206</v>
      </c>
      <c r="E11" s="595">
        <f t="shared" si="0"/>
        <v>5.1567689016288554E-2</v>
      </c>
      <c r="F11" s="675">
        <f>+'2.2 P&amp;L (trimestral)'!C15</f>
        <v>-1619.5222006025206</v>
      </c>
      <c r="G11" s="595">
        <f>+('2.2 P&amp;L (trimestral)'!I15)/100</f>
        <v>1.3027381329195479E-2</v>
      </c>
    </row>
    <row r="12" spans="1:8" s="34" customFormat="1" ht="18" customHeight="1">
      <c r="A12"/>
      <c r="B12" s="37" t="s">
        <v>44</v>
      </c>
      <c r="C12" s="305">
        <f>+'2.1 P&amp;L (interanual)'!C16</f>
        <v>7319.4026323143398</v>
      </c>
      <c r="D12" s="521">
        <f>+'2.1 P&amp;L (interanual)'!D16</f>
        <v>7229.7659743528211</v>
      </c>
      <c r="E12" s="595">
        <f t="shared" si="0"/>
        <v>1.239827931906781E-2</v>
      </c>
      <c r="F12" s="675">
        <f>+'2.2 P&amp;L (trimestral)'!C16</f>
        <v>2457.6534645045595</v>
      </c>
      <c r="G12" s="595">
        <f>+('2.2 P&amp;L (trimestral)'!I16)/100</f>
        <v>1.1034076034282197E-2</v>
      </c>
    </row>
    <row r="13" spans="1:8" s="34" customFormat="1" ht="18" customHeight="1">
      <c r="A13"/>
      <c r="B13" s="69" t="s">
        <v>435</v>
      </c>
      <c r="C13" s="639">
        <f>+'2.1 P&amp;L (interanual)'!C24</f>
        <v>4396.7216792547706</v>
      </c>
      <c r="D13" s="640">
        <f>+'2.1 P&amp;L (interanual)'!D24</f>
        <v>4248.1851459404006</v>
      </c>
      <c r="E13" s="641">
        <f t="shared" si="0"/>
        <v>3.4964703328976297E-2</v>
      </c>
      <c r="F13" s="640">
        <f>+'2.2 P&amp;L (trimestral)'!C24</f>
        <v>1445.2785761349901</v>
      </c>
      <c r="G13" s="641">
        <f>+('2.2 P&amp;L (trimestral)'!I24)/100</f>
        <v>-2.4639163834423567E-2</v>
      </c>
    </row>
    <row r="14" spans="1:8" s="34" customFormat="1" ht="18" customHeight="1">
      <c r="C14" s="313"/>
      <c r="D14" s="313"/>
      <c r="E14" s="313"/>
      <c r="F14" s="313"/>
      <c r="G14" s="313"/>
    </row>
    <row r="15" spans="1:8" s="34" customFormat="1" ht="18" customHeight="1">
      <c r="A15"/>
      <c r="B15" s="331" t="s">
        <v>393</v>
      </c>
      <c r="C15" s="642"/>
      <c r="D15" s="642"/>
      <c r="E15" s="642"/>
      <c r="F15" s="642"/>
      <c r="G15" s="642"/>
    </row>
    <row r="16" spans="1:8" s="34" customFormat="1" ht="18" customHeight="1">
      <c r="A16"/>
      <c r="B16" s="37" t="s">
        <v>265</v>
      </c>
      <c r="C16" s="643">
        <v>0.39161741865389094</v>
      </c>
      <c r="D16" s="644">
        <v>0.39193089908845552</v>
      </c>
      <c r="E16" s="645">
        <f t="shared" ref="E16:E21" si="1">+(C16-D16)*100</f>
        <v>-3.1348043456458363E-2</v>
      </c>
      <c r="F16" s="644">
        <v>0.39161741865389094</v>
      </c>
      <c r="G16" s="645">
        <v>0.55934952329552146</v>
      </c>
      <c r="H16"/>
    </row>
    <row r="17" spans="1:8" s="34" customFormat="1" ht="18" customHeight="1">
      <c r="A17"/>
      <c r="B17" s="37" t="s">
        <v>306</v>
      </c>
      <c r="C17" s="995">
        <v>2.3691302757190488E-3</v>
      </c>
      <c r="D17" s="646">
        <v>2.8205934253637231E-3</v>
      </c>
      <c r="E17" s="647">
        <f t="shared" si="1"/>
        <v>-4.5146314964467429E-2</v>
      </c>
      <c r="F17" s="646">
        <v>2.3691302757190488E-3</v>
      </c>
      <c r="G17" s="647">
        <v>-2.3722585134111195E-3</v>
      </c>
      <c r="H17"/>
    </row>
    <row r="18" spans="1:8" s="34" customFormat="1" ht="18" customHeight="1">
      <c r="A18"/>
      <c r="B18" s="37" t="s">
        <v>387</v>
      </c>
      <c r="C18" s="643">
        <v>0.15214755080125195</v>
      </c>
      <c r="D18" s="644">
        <v>0.14375614978594256</v>
      </c>
      <c r="E18" s="645">
        <f t="shared" si="1"/>
        <v>0.83914010153093854</v>
      </c>
      <c r="F18" s="644">
        <v>0.15214755080125195</v>
      </c>
      <c r="G18" s="645">
        <v>-0.52782045365173114</v>
      </c>
      <c r="H18"/>
    </row>
    <row r="19" spans="1:8" s="34" customFormat="1" ht="18" customHeight="1">
      <c r="A19"/>
      <c r="B19" s="37" t="s">
        <v>388</v>
      </c>
      <c r="C19" s="643">
        <v>0.17824776925317942</v>
      </c>
      <c r="D19" s="644">
        <v>0.16916024792167889</v>
      </c>
      <c r="E19" s="645">
        <f t="shared" si="1"/>
        <v>0.90875213315005365</v>
      </c>
      <c r="F19" s="644">
        <v>0.17824776925317942</v>
      </c>
      <c r="G19" s="645">
        <v>-0.6337391656581759</v>
      </c>
      <c r="H19"/>
    </row>
    <row r="20" spans="1:8" s="34" customFormat="1" ht="18" customHeight="1">
      <c r="A20"/>
      <c r="B20" s="37" t="s">
        <v>266</v>
      </c>
      <c r="C20" s="643">
        <v>8.7899342437001513E-3</v>
      </c>
      <c r="D20" s="644">
        <v>8.343678697652358E-3</v>
      </c>
      <c r="E20" s="645">
        <f t="shared" si="1"/>
        <v>4.4625554604779336E-2</v>
      </c>
      <c r="F20" s="644">
        <v>8.7899342437001513E-3</v>
      </c>
      <c r="G20" s="645">
        <v>-3.2930889530465024E-2</v>
      </c>
      <c r="H20"/>
    </row>
    <row r="21" spans="1:8" s="34" customFormat="1" ht="18" customHeight="1">
      <c r="A21"/>
      <c r="B21" s="208" t="s">
        <v>267</v>
      </c>
      <c r="C21" s="660">
        <v>2.3822581414749626E-2</v>
      </c>
      <c r="D21" s="736">
        <v>2.2316509105545813E-2</v>
      </c>
      <c r="E21" s="737">
        <f t="shared" si="1"/>
        <v>0.15060723092038125</v>
      </c>
      <c r="F21" s="736">
        <v>2.3822581414749626E-2</v>
      </c>
      <c r="G21" s="996">
        <v>-8.1866259981319689E-2</v>
      </c>
      <c r="H21"/>
    </row>
    <row r="22" spans="1:8" s="34" customFormat="1" ht="32.700000000000003" customHeight="1">
      <c r="C22" s="334"/>
      <c r="D22" s="43"/>
      <c r="E22" s="43"/>
      <c r="F22" s="43"/>
      <c r="G22" s="43"/>
      <c r="H22"/>
    </row>
    <row r="23" spans="1:8" ht="3" customHeight="1">
      <c r="B23" s="205"/>
      <c r="C23" s="206"/>
      <c r="D23" s="206"/>
      <c r="E23" s="207"/>
      <c r="F23" s="206"/>
      <c r="G23" s="207"/>
    </row>
    <row r="24" spans="1:8" s="34" customFormat="1" ht="20.7" customHeight="1">
      <c r="A24"/>
      <c r="B24" s="1155"/>
      <c r="C24" s="319" t="s">
        <v>505</v>
      </c>
      <c r="D24" s="319" t="s">
        <v>64</v>
      </c>
      <c r="E24" s="1153" t="s">
        <v>26</v>
      </c>
      <c r="F24" s="319" t="s">
        <v>475</v>
      </c>
      <c r="G24" s="1153" t="s">
        <v>27</v>
      </c>
    </row>
    <row r="25" spans="1:8" s="34" customFormat="1" ht="20.7" customHeight="1" thickBot="1">
      <c r="A25"/>
      <c r="B25" s="1157"/>
      <c r="C25" s="252">
        <v>2025</v>
      </c>
      <c r="D25" s="252">
        <v>2024</v>
      </c>
      <c r="E25" s="1154"/>
      <c r="F25" s="252">
        <v>2025</v>
      </c>
      <c r="G25" s="1154"/>
    </row>
    <row r="26" spans="1:8" s="34" customFormat="1" ht="18" customHeight="1">
      <c r="A26"/>
      <c r="B26" s="331" t="s">
        <v>390</v>
      </c>
      <c r="C26" s="333"/>
      <c r="D26" s="333"/>
      <c r="E26" s="333"/>
      <c r="F26" s="333"/>
      <c r="G26" s="333"/>
    </row>
    <row r="27" spans="1:8" s="34" customFormat="1" ht="18" customHeight="1">
      <c r="A27"/>
      <c r="B27" s="37" t="s">
        <v>268</v>
      </c>
      <c r="C27" s="648">
        <v>664999.444901468</v>
      </c>
      <c r="D27" s="521">
        <v>631002.76324862603</v>
      </c>
      <c r="E27" s="595">
        <f>+((C27-D27)/D27)</f>
        <v>5.3877231024813579E-2</v>
      </c>
      <c r="F27" s="521">
        <v>659821.91982882505</v>
      </c>
      <c r="G27" s="595">
        <f>+((C27-F27)/F27)</f>
        <v>7.8468521839743302E-3</v>
      </c>
    </row>
    <row r="28" spans="1:8" s="34" customFormat="1" ht="18" customHeight="1">
      <c r="A28"/>
      <c r="B28" s="69" t="s">
        <v>148</v>
      </c>
      <c r="C28" s="649">
        <v>38504.621116259201</v>
      </c>
      <c r="D28" s="640">
        <v>36864.574065528599</v>
      </c>
      <c r="E28" s="641">
        <f>+(C28-D28)/D28</f>
        <v>4.448843075781473E-2</v>
      </c>
      <c r="F28" s="640">
        <v>37434.652079247106</v>
      </c>
      <c r="G28" s="641">
        <f>+(C28-F28)/F28</f>
        <v>2.8582315517372232E-2</v>
      </c>
    </row>
    <row r="29" spans="1:8" s="34" customFormat="1" ht="18" customHeight="1">
      <c r="A29"/>
      <c r="B29" s="37"/>
      <c r="C29" s="43"/>
      <c r="D29" s="43"/>
      <c r="E29" s="43"/>
      <c r="F29" s="43"/>
      <c r="G29" s="43"/>
    </row>
    <row r="30" spans="1:8" s="34" customFormat="1" ht="18" customHeight="1">
      <c r="A30"/>
      <c r="B30" s="331" t="s">
        <v>391</v>
      </c>
      <c r="C30" s="642"/>
      <c r="D30" s="642"/>
      <c r="E30" s="642"/>
      <c r="F30" s="642"/>
      <c r="G30" s="642"/>
    </row>
    <row r="31" spans="1:8" s="34" customFormat="1" ht="18" customHeight="1">
      <c r="A31"/>
      <c r="B31" s="37" t="s">
        <v>269</v>
      </c>
      <c r="C31" s="648">
        <f>+'3.3 Recursos de clientes'!C19</f>
        <v>720241.97620588297</v>
      </c>
      <c r="D31" s="504">
        <f>+'3.3 Recursos de clientes'!I19</f>
        <v>685365.0396184955</v>
      </c>
      <c r="E31" s="595">
        <f>+((C31-D31)/D31)</f>
        <v>5.0888117384571455E-2</v>
      </c>
      <c r="F31" s="504">
        <f>+'3.3 Recursos de clientes'!E19</f>
        <v>717651.77776741493</v>
      </c>
      <c r="G31" s="595">
        <f>+((C31-F31)/F31)</f>
        <v>3.6092691730326937E-3</v>
      </c>
    </row>
    <row r="32" spans="1:8" s="34" customFormat="1" ht="18" customHeight="1">
      <c r="A32"/>
      <c r="B32" s="37" t="s">
        <v>46</v>
      </c>
      <c r="C32" s="648">
        <f>+'3.2 Crédito a la clientela'!C15</f>
        <v>376690.66149894672</v>
      </c>
      <c r="D32" s="504">
        <f>+'3.2 Crédito a la clientela'!I15</f>
        <v>361214.05426482402</v>
      </c>
      <c r="E32" s="595">
        <f>+((C32-D32)/D32)</f>
        <v>4.2846082679762025E-2</v>
      </c>
      <c r="F32" s="504">
        <f>+'3.2 Crédito a la clientela'!E15</f>
        <v>377649.06152011099</v>
      </c>
      <c r="G32" s="595">
        <f>+(C32-F32)/F32</f>
        <v>-2.5378059124694335E-3</v>
      </c>
    </row>
    <row r="33" spans="1:9" s="34" customFormat="1" ht="18" customHeight="1">
      <c r="A33"/>
      <c r="B33" s="612" t="s">
        <v>436</v>
      </c>
      <c r="C33" s="649">
        <f>+'3.3 Recursos de clientes'!C19+'3.2 Crédito a la clientela'!C22</f>
        <v>1088115.4886159697</v>
      </c>
      <c r="D33" s="650">
        <f>+'3.3 Recursos de clientes'!I19+'3.2 Crédito a la clientela'!I22</f>
        <v>1036876.4616806896</v>
      </c>
      <c r="E33" s="641">
        <f>+((C33-D33)/D33)</f>
        <v>4.9416713397298952E-2</v>
      </c>
      <c r="F33" s="650">
        <f>+'3.3 Recursos de clientes'!E19+'3.2 Crédito a la clientela'!E22</f>
        <v>1086220.9568063959</v>
      </c>
      <c r="G33" s="641">
        <f>+(C33-F33)/F33</f>
        <v>1.7441495652448867E-3</v>
      </c>
    </row>
    <row r="34" spans="1:9" s="34" customFormat="1" ht="18" customHeight="1">
      <c r="A34"/>
      <c r="B34" s="37"/>
      <c r="C34" s="521"/>
      <c r="D34" s="521"/>
      <c r="E34" s="595"/>
      <c r="F34" s="521"/>
      <c r="G34" s="595"/>
      <c r="H34"/>
    </row>
    <row r="35" spans="1:9" s="34" customFormat="1" ht="18" customHeight="1">
      <c r="A35"/>
      <c r="B35" s="331" t="s">
        <v>461</v>
      </c>
      <c r="C35" s="642"/>
      <c r="D35" s="642"/>
      <c r="E35" s="642"/>
      <c r="F35" s="642"/>
      <c r="G35" s="642"/>
      <c r="H35"/>
    </row>
    <row r="36" spans="1:9" s="34" customFormat="1" ht="18" customHeight="1">
      <c r="A36"/>
      <c r="B36" s="37" t="s">
        <v>47</v>
      </c>
      <c r="C36" s="648">
        <v>9346.957189589999</v>
      </c>
      <c r="D36" s="521">
        <v>10235.496356350002</v>
      </c>
      <c r="E36" s="521">
        <f>+C36-D36</f>
        <v>-888.53916676000335</v>
      </c>
      <c r="F36" s="504">
        <v>9586.5958683299978</v>
      </c>
      <c r="G36" s="521">
        <f>+C36-F36</f>
        <v>-239.6386787399988</v>
      </c>
      <c r="H36"/>
      <c r="I36" s="1120"/>
    </row>
    <row r="37" spans="1:9" s="34" customFormat="1" ht="18" customHeight="1">
      <c r="A37"/>
      <c r="B37" s="37" t="s">
        <v>48</v>
      </c>
      <c r="C37" s="651">
        <v>2.2700521496254945E-2</v>
      </c>
      <c r="D37" s="652">
        <v>2.6061902676703257E-2</v>
      </c>
      <c r="E37" s="630">
        <f>+(C37-D37)*100</f>
        <v>-0.33613811804483129</v>
      </c>
      <c r="F37" s="652">
        <v>2.3289785508707861E-2</v>
      </c>
      <c r="G37" s="630">
        <f>+(C37-F37)*100</f>
        <v>-5.8926401245291624E-2</v>
      </c>
      <c r="H37"/>
      <c r="I37" s="1120"/>
    </row>
    <row r="38" spans="1:9" s="34" customFormat="1" ht="18" customHeight="1">
      <c r="A38"/>
      <c r="B38" s="37" t="s">
        <v>49</v>
      </c>
      <c r="C38" s="648">
        <f>+'3.4 Calidad crediticia'!$G$42</f>
        <v>6694.8363592299993</v>
      </c>
      <c r="D38" s="521">
        <f>+'3.4 Calidad crediticia'!$D$42</f>
        <v>7016.1284548399999</v>
      </c>
      <c r="E38" s="521">
        <f>+C38-D38</f>
        <v>-321.29209561000062</v>
      </c>
      <c r="F38" s="521">
        <f>+'3.4 Calidad crediticia'!$F$42</f>
        <v>6744.3646739100004</v>
      </c>
      <c r="G38" s="521">
        <f>+C38-F38</f>
        <v>-49.528314680001131</v>
      </c>
      <c r="H38"/>
      <c r="I38" s="1120"/>
    </row>
    <row r="39" spans="1:9" s="34" customFormat="1" ht="18" customHeight="1">
      <c r="A39"/>
      <c r="B39" s="37" t="s">
        <v>50</v>
      </c>
      <c r="C39" s="653">
        <v>0.71625837408202209</v>
      </c>
      <c r="D39" s="654">
        <v>0.68547027037797359</v>
      </c>
      <c r="E39" s="521">
        <f>+(C39-D39)*100</f>
        <v>3.0788103704048497</v>
      </c>
      <c r="F39" s="654">
        <v>0.70352028671517175</v>
      </c>
      <c r="G39" s="521">
        <f>+(C39-F39)*100</f>
        <v>1.2738087366850337</v>
      </c>
      <c r="H39"/>
      <c r="I39" s="1120"/>
    </row>
    <row r="40" spans="1:9" s="34" customFormat="1" ht="18" customHeight="1">
      <c r="A40"/>
      <c r="B40" s="69" t="s">
        <v>51</v>
      </c>
      <c r="C40" s="649">
        <v>1155.7919084499999</v>
      </c>
      <c r="D40" s="650">
        <v>1422.2851753600007</v>
      </c>
      <c r="E40" s="640">
        <f>+C40-D40</f>
        <v>-266.49326691000078</v>
      </c>
      <c r="F40" s="640">
        <v>1272.7269295000003</v>
      </c>
      <c r="G40" s="640">
        <f>+C40-F40</f>
        <v>-116.93502105000039</v>
      </c>
      <c r="H40"/>
      <c r="I40" s="1120"/>
    </row>
    <row r="41" spans="1:9" s="34" customFormat="1" ht="18" customHeight="1">
      <c r="A41"/>
      <c r="B41" s="37"/>
      <c r="C41" s="43"/>
      <c r="D41" s="43"/>
      <c r="E41" s="43"/>
      <c r="F41" s="43"/>
      <c r="G41" s="43"/>
      <c r="H41"/>
    </row>
    <row r="42" spans="1:9" s="34" customFormat="1" ht="18" customHeight="1">
      <c r="A42"/>
      <c r="B42" s="331" t="s">
        <v>394</v>
      </c>
      <c r="C42" s="642"/>
      <c r="D42" s="642"/>
      <c r="E42" s="642"/>
      <c r="F42" s="642"/>
      <c r="G42" s="642"/>
      <c r="H42"/>
    </row>
    <row r="43" spans="1:9" s="34" customFormat="1" ht="18" customHeight="1">
      <c r="A43"/>
      <c r="B43" s="37" t="s">
        <v>52</v>
      </c>
      <c r="C43" s="648">
        <v>173882.83895579702</v>
      </c>
      <c r="D43" s="521">
        <v>171367.40841748801</v>
      </c>
      <c r="E43" s="521">
        <f>+C43-D43</f>
        <v>2515.4305383090104</v>
      </c>
      <c r="F43" s="521">
        <v>177384.72756982612</v>
      </c>
      <c r="G43" s="521">
        <f>+C43-F43</f>
        <v>-3501.8886140290997</v>
      </c>
      <c r="H43"/>
    </row>
    <row r="44" spans="1:9" s="34" customFormat="1" ht="18" customHeight="1">
      <c r="A44"/>
      <c r="B44" s="37" t="s">
        <v>427</v>
      </c>
      <c r="C44" s="655">
        <v>1.990866932141764</v>
      </c>
      <c r="D44" s="656">
        <v>2.066984764089308</v>
      </c>
      <c r="E44" s="521">
        <f>+(C44-D44)*100</f>
        <v>-7.6117831947543957</v>
      </c>
      <c r="F44" s="656">
        <v>2.1707069886523116</v>
      </c>
      <c r="G44" s="521">
        <f>+(C44-F44)*100</f>
        <v>-17.984005651054758</v>
      </c>
      <c r="H44"/>
    </row>
    <row r="45" spans="1:9" s="34" customFormat="1" ht="18" customHeight="1">
      <c r="A45"/>
      <c r="B45" s="37" t="s">
        <v>14</v>
      </c>
      <c r="C45" s="655">
        <v>1.4757</v>
      </c>
      <c r="D45" s="656">
        <v>1.4644999999999999</v>
      </c>
      <c r="E45" s="675">
        <f>+(C45-D45)*100</f>
        <v>1.1200000000000099</v>
      </c>
      <c r="F45" s="656">
        <v>1.49793726022479</v>
      </c>
      <c r="G45" s="675">
        <f t="shared" ref="G45:G46" si="2">+(C45-F45)*100</f>
        <v>-2.2237260224790001</v>
      </c>
      <c r="H45"/>
    </row>
    <row r="46" spans="1:9" s="34" customFormat="1" ht="18" customHeight="1">
      <c r="A46"/>
      <c r="B46" s="208" t="s">
        <v>53</v>
      </c>
      <c r="C46" s="657">
        <v>0.86003316351007064</v>
      </c>
      <c r="D46" s="658">
        <v>0.85543919911930189</v>
      </c>
      <c r="E46" s="519">
        <f>+(C46-D46)*100</f>
        <v>0.45939643907687566</v>
      </c>
      <c r="F46" s="658">
        <v>0.85126793628067787</v>
      </c>
      <c r="G46" s="519">
        <f t="shared" si="2"/>
        <v>0.87652272293927691</v>
      </c>
      <c r="H46"/>
    </row>
    <row r="47" spans="1:9" s="34" customFormat="1" ht="18" customHeight="1">
      <c r="A47"/>
      <c r="B47" s="37"/>
      <c r="C47" s="43"/>
      <c r="D47" s="659"/>
      <c r="E47" s="43"/>
      <c r="F47" s="43"/>
      <c r="G47" s="43"/>
      <c r="H47"/>
    </row>
    <row r="48" spans="1:9" s="34" customFormat="1" ht="18" customHeight="1">
      <c r="A48"/>
      <c r="B48" s="331" t="s">
        <v>480</v>
      </c>
      <c r="C48" s="642"/>
      <c r="D48" s="642"/>
      <c r="E48" s="642"/>
      <c r="F48" s="642"/>
      <c r="G48" s="642"/>
      <c r="H48"/>
    </row>
    <row r="49" spans="1:8" s="34" customFormat="1" ht="18" customHeight="1">
      <c r="A49"/>
      <c r="B49" s="520" t="s">
        <v>54</v>
      </c>
      <c r="C49" s="643">
        <v>0.12436377220256994</v>
      </c>
      <c r="D49" s="644">
        <v>0.12191368732634941</v>
      </c>
      <c r="E49" s="630">
        <f>+(C49-D49)*100</f>
        <v>0.24500848762205318</v>
      </c>
      <c r="F49" s="644">
        <v>0.12465840671220531</v>
      </c>
      <c r="G49" s="630">
        <f>+(C49-F49)*100</f>
        <v>-2.9463450963536364E-2</v>
      </c>
      <c r="H49"/>
    </row>
    <row r="50" spans="1:8" s="34" customFormat="1" ht="18" customHeight="1">
      <c r="A50"/>
      <c r="B50" s="37" t="s">
        <v>55</v>
      </c>
      <c r="C50" s="643">
        <v>0.14392288104286796</v>
      </c>
      <c r="D50" s="644">
        <v>0.13984047775421735</v>
      </c>
      <c r="E50" s="630">
        <f>+(C50-D50)*100</f>
        <v>0.40824032886506156</v>
      </c>
      <c r="F50" s="644">
        <v>0.14300508501514539</v>
      </c>
      <c r="G50" s="630">
        <f>+(C50-F50)*100</f>
        <v>9.1779602772257274E-2</v>
      </c>
      <c r="H50"/>
    </row>
    <row r="51" spans="1:8" s="34" customFormat="1" ht="18" customHeight="1">
      <c r="A51"/>
      <c r="B51" s="37" t="s">
        <v>56</v>
      </c>
      <c r="C51" s="643">
        <v>0.1694283628440332</v>
      </c>
      <c r="D51" s="644">
        <v>0.16640195061340318</v>
      </c>
      <c r="E51" s="630">
        <f>+(C51-D51)*100</f>
        <v>0.30264122306300212</v>
      </c>
      <c r="F51" s="644">
        <v>0.16831174879920605</v>
      </c>
      <c r="G51" s="630">
        <f>+(C51-F51)*100</f>
        <v>0.11166140448271578</v>
      </c>
      <c r="H51"/>
    </row>
    <row r="52" spans="1:8" s="34" customFormat="1" ht="18" customHeight="1">
      <c r="A52"/>
      <c r="B52" s="37" t="s">
        <v>428</v>
      </c>
      <c r="C52" s="643">
        <v>0.27891173313333339</v>
      </c>
      <c r="D52" s="644">
        <v>0.28067982449828882</v>
      </c>
      <c r="E52" s="630">
        <f>+(C52-D52)*100</f>
        <v>-0.17680913649554264</v>
      </c>
      <c r="F52" s="644">
        <v>0.27137654437255626</v>
      </c>
      <c r="G52" s="630">
        <f>+(C52-F52)*100</f>
        <v>0.7535188760777134</v>
      </c>
      <c r="H52"/>
    </row>
    <row r="53" spans="1:8" s="34" customFormat="1" ht="18" customHeight="1">
      <c r="A53"/>
      <c r="B53" s="37" t="s">
        <v>57</v>
      </c>
      <c r="C53" s="648">
        <v>243688.01697037727</v>
      </c>
      <c r="D53" s="504">
        <v>237969.14551800003</v>
      </c>
      <c r="E53" s="521">
        <f>+C53-D53</f>
        <v>5718.871452377236</v>
      </c>
      <c r="F53" s="504">
        <v>241835.28062891829</v>
      </c>
      <c r="G53" s="521">
        <f>+C53-F53</f>
        <v>1852.7363414589781</v>
      </c>
      <c r="H53"/>
    </row>
    <row r="54" spans="1:8" s="34" customFormat="1" ht="18" customHeight="1">
      <c r="A54"/>
      <c r="B54" s="69" t="s">
        <v>58</v>
      </c>
      <c r="C54" s="660">
        <v>5.6189178093511476E-2</v>
      </c>
      <c r="D54" s="661">
        <v>5.6584807917795493E-2</v>
      </c>
      <c r="E54" s="662">
        <f>+(C54-D54)*100</f>
        <v>-3.9562982428401755E-2</v>
      </c>
      <c r="F54" s="661">
        <v>5.5935182354455215E-2</v>
      </c>
      <c r="G54" s="662">
        <f>+(C54-F54)*100</f>
        <v>2.5399573905626055E-2</v>
      </c>
      <c r="H54"/>
    </row>
    <row r="55" spans="1:8" s="34" customFormat="1" ht="18" customHeight="1">
      <c r="A55"/>
      <c r="B55" s="37"/>
      <c r="C55" s="334"/>
      <c r="D55" s="335"/>
      <c r="E55" s="335"/>
      <c r="F55" s="335"/>
      <c r="G55" s="335"/>
      <c r="H55"/>
    </row>
    <row r="56" spans="1:8" s="34" customFormat="1" ht="18" customHeight="1">
      <c r="A56"/>
      <c r="B56" s="331" t="s">
        <v>59</v>
      </c>
      <c r="C56" s="663"/>
      <c r="D56" s="663"/>
      <c r="E56" s="663"/>
      <c r="F56" s="663"/>
      <c r="G56" s="663"/>
      <c r="H56"/>
    </row>
    <row r="57" spans="1:8" s="34" customFormat="1" ht="18" customHeight="1">
      <c r="A57"/>
      <c r="B57" s="37" t="s">
        <v>60</v>
      </c>
      <c r="C57" s="631">
        <v>8.9459999999999997</v>
      </c>
      <c r="D57" s="632">
        <v>5.2359999999999998</v>
      </c>
      <c r="E57" s="632">
        <f t="shared" ref="E57:E63" si="3">+C57-D57</f>
        <v>3.71</v>
      </c>
      <c r="F57" s="632">
        <v>7.3540000000000001</v>
      </c>
      <c r="G57" s="632">
        <f t="shared" ref="G57:G63" si="4">+C57-F57</f>
        <v>1.5919999999999996</v>
      </c>
      <c r="H57"/>
    </row>
    <row r="58" spans="1:8" s="34" customFormat="1" ht="18" customHeight="1">
      <c r="A58"/>
      <c r="B58" s="37" t="s">
        <v>397</v>
      </c>
      <c r="C58" s="648">
        <v>62921.733887123992</v>
      </c>
      <c r="D58" s="504">
        <v>37268.880607111998</v>
      </c>
      <c r="E58" s="504">
        <f t="shared" si="3"/>
        <v>25652.853280011994</v>
      </c>
      <c r="F58" s="504">
        <v>51988</v>
      </c>
      <c r="G58" s="504">
        <f t="shared" si="4"/>
        <v>10933.733887123992</v>
      </c>
      <c r="H58"/>
    </row>
    <row r="59" spans="1:8" s="34" customFormat="1" ht="18" customHeight="1">
      <c r="A59"/>
      <c r="B59" s="37" t="s">
        <v>270</v>
      </c>
      <c r="C59" s="664">
        <v>5.4725443833285397</v>
      </c>
      <c r="D59" s="665">
        <v>5.1744293423159871</v>
      </c>
      <c r="E59" s="665">
        <f t="shared" si="3"/>
        <v>0.2981150410125526</v>
      </c>
      <c r="F59" s="1005">
        <v>5.2937574934704905</v>
      </c>
      <c r="G59" s="1005">
        <f t="shared" si="4"/>
        <v>0.17878688985804914</v>
      </c>
      <c r="H59"/>
    </row>
    <row r="60" spans="1:8" s="34" customFormat="1" ht="18" customHeight="1">
      <c r="A60"/>
      <c r="B60" s="37" t="s">
        <v>271</v>
      </c>
      <c r="C60" s="664">
        <v>4.6895575677806702</v>
      </c>
      <c r="D60" s="665">
        <v>4.4083365965210639</v>
      </c>
      <c r="E60" s="665">
        <f t="shared" si="3"/>
        <v>0.28122097125960632</v>
      </c>
      <c r="F60" s="1005">
        <v>4.5189675166790009</v>
      </c>
      <c r="G60" s="1005">
        <f t="shared" si="4"/>
        <v>0.17059005110166936</v>
      </c>
      <c r="H60"/>
    </row>
    <row r="61" spans="1:8" s="34" customFormat="1" ht="18" customHeight="1">
      <c r="A61"/>
      <c r="B61" s="37" t="s">
        <v>272</v>
      </c>
      <c r="C61" s="664">
        <v>0.83609106415664591</v>
      </c>
      <c r="D61" s="665">
        <v>0.79693094739163262</v>
      </c>
      <c r="E61" s="665">
        <f t="shared" si="3"/>
        <v>3.9160116765013298E-2</v>
      </c>
      <c r="F61" s="1005">
        <v>0.84819812809773931</v>
      </c>
      <c r="G61" s="1005">
        <f t="shared" si="4"/>
        <v>-1.2107063941093399E-2</v>
      </c>
      <c r="H61"/>
    </row>
    <row r="62" spans="1:8" s="34" customFormat="1" ht="18" customHeight="1">
      <c r="A62"/>
      <c r="B62" s="37" t="s">
        <v>273</v>
      </c>
      <c r="C62" s="664">
        <v>10.699791426456295</v>
      </c>
      <c r="D62" s="665">
        <v>6.5702053824581776</v>
      </c>
      <c r="E62" s="665">
        <f t="shared" si="3"/>
        <v>4.1295860439981178</v>
      </c>
      <c r="F62" s="1005">
        <v>8.6701441047657983</v>
      </c>
      <c r="G62" s="1005">
        <f t="shared" si="4"/>
        <v>2.0296473216904971</v>
      </c>
      <c r="H62"/>
    </row>
    <row r="63" spans="1:8" s="34" customFormat="1" ht="18" customHeight="1">
      <c r="A63"/>
      <c r="B63" s="208" t="s">
        <v>396</v>
      </c>
      <c r="C63" s="666">
        <v>1.6347057919261345</v>
      </c>
      <c r="D63" s="667">
        <v>1.0118990237591021</v>
      </c>
      <c r="E63" s="667">
        <f t="shared" si="3"/>
        <v>0.6228067681670324</v>
      </c>
      <c r="F63" s="1006">
        <v>1.3891833936614373</v>
      </c>
      <c r="G63" s="1006">
        <f t="shared" si="4"/>
        <v>0.24552239826469724</v>
      </c>
      <c r="H63"/>
    </row>
    <row r="64" spans="1:8" s="34" customFormat="1" ht="18" customHeight="1">
      <c r="A64"/>
      <c r="B64" s="37"/>
      <c r="C64" s="334"/>
      <c r="D64" s="336"/>
      <c r="E64" s="334"/>
      <c r="F64" s="334"/>
      <c r="G64" s="336"/>
      <c r="H64"/>
    </row>
    <row r="65" spans="1:8" s="34" customFormat="1" ht="18" customHeight="1">
      <c r="A65"/>
      <c r="B65" s="331" t="s">
        <v>395</v>
      </c>
      <c r="C65" s="663"/>
      <c r="D65" s="663"/>
      <c r="E65" s="663"/>
      <c r="F65" s="663"/>
      <c r="G65" s="663"/>
    </row>
    <row r="66" spans="1:8" s="34" customFormat="1" ht="18" customHeight="1">
      <c r="A66"/>
      <c r="B66" s="37" t="s">
        <v>61</v>
      </c>
      <c r="C66" s="668">
        <v>46950</v>
      </c>
      <c r="D66" s="669">
        <v>46014</v>
      </c>
      <c r="E66" s="521">
        <f>+C66-D66</f>
        <v>936</v>
      </c>
      <c r="F66" s="669">
        <v>46654</v>
      </c>
      <c r="G66" s="521">
        <f>+C66-F66</f>
        <v>296</v>
      </c>
      <c r="H66"/>
    </row>
    <row r="67" spans="1:8" s="34" customFormat="1" ht="18" customHeight="1">
      <c r="A67"/>
      <c r="B67" s="37" t="s">
        <v>481</v>
      </c>
      <c r="C67" s="668">
        <v>4099</v>
      </c>
      <c r="D67" s="669">
        <v>4128</v>
      </c>
      <c r="E67" s="669">
        <f>+C67-D67</f>
        <v>-29</v>
      </c>
      <c r="F67" s="669">
        <v>4106</v>
      </c>
      <c r="G67" s="669">
        <f>+C67-F67</f>
        <v>-7</v>
      </c>
      <c r="H67"/>
    </row>
    <row r="68" spans="1:8" s="34" customFormat="1" ht="18" customHeight="1">
      <c r="A68"/>
      <c r="B68" s="186" t="s">
        <v>62</v>
      </c>
      <c r="C68" s="668">
        <v>3544</v>
      </c>
      <c r="D68" s="669">
        <v>3570</v>
      </c>
      <c r="E68" s="669">
        <f>+C68-D68</f>
        <v>-26</v>
      </c>
      <c r="F68" s="669">
        <v>3550</v>
      </c>
      <c r="G68" s="669">
        <f>+C68-F68</f>
        <v>-6</v>
      </c>
      <c r="H68"/>
    </row>
    <row r="69" spans="1:8" s="34" customFormat="1" ht="18" customHeight="1">
      <c r="A69"/>
      <c r="B69" s="37" t="s">
        <v>487</v>
      </c>
      <c r="C69" s="668">
        <v>12283</v>
      </c>
      <c r="D69" s="669">
        <v>12378</v>
      </c>
      <c r="E69" s="669">
        <f>+C69-D69</f>
        <v>-95</v>
      </c>
      <c r="F69" s="669">
        <v>12317</v>
      </c>
      <c r="G69" s="669">
        <f>+C69-F69</f>
        <v>-34</v>
      </c>
      <c r="H69"/>
    </row>
    <row r="70" spans="1:8" ht="3" customHeight="1">
      <c r="B70" s="202"/>
      <c r="C70" s="293"/>
      <c r="D70" s="293"/>
      <c r="E70" s="294"/>
      <c r="F70" s="294"/>
      <c r="G70" s="294"/>
    </row>
    <row r="71" spans="1:8" ht="18" customHeight="1">
      <c r="F71" s="79"/>
      <c r="G71" s="79"/>
    </row>
    <row r="72" spans="1:8" ht="18.45" customHeight="1">
      <c r="B72" s="1159" t="s">
        <v>296</v>
      </c>
      <c r="C72" s="1159"/>
      <c r="D72" s="1159"/>
      <c r="E72" s="1159"/>
      <c r="F72" s="1159"/>
    </row>
    <row r="73" spans="1:8" ht="25.95" customHeight="1">
      <c r="B73" s="1159" t="s">
        <v>514</v>
      </c>
      <c r="C73" s="1159"/>
      <c r="D73" s="1159"/>
      <c r="E73" s="1159"/>
      <c r="F73" s="1159"/>
    </row>
    <row r="74" spans="1:8" ht="28.5" customHeight="1">
      <c r="B74" s="1159" t="s">
        <v>515</v>
      </c>
      <c r="C74" s="1159"/>
      <c r="D74" s="1159"/>
      <c r="E74" s="1159"/>
      <c r="F74" s="1159"/>
    </row>
    <row r="75" spans="1:8" ht="18.45" customHeight="1">
      <c r="B75" s="1159" t="s">
        <v>437</v>
      </c>
      <c r="C75" s="1159"/>
      <c r="D75" s="1159"/>
      <c r="E75" s="1159"/>
      <c r="F75" s="1159"/>
    </row>
    <row r="76" spans="1:8" ht="38.549999999999997" customHeight="1">
      <c r="B76" s="1159" t="s">
        <v>516</v>
      </c>
      <c r="C76" s="1159"/>
      <c r="D76" s="1159"/>
      <c r="E76" s="1159"/>
      <c r="F76" s="1159"/>
    </row>
    <row r="77" spans="1:8" ht="18.45" customHeight="1">
      <c r="B77" s="1159" t="s">
        <v>479</v>
      </c>
      <c r="C77" s="1159"/>
      <c r="D77" s="724"/>
      <c r="E77" s="724"/>
      <c r="F77" s="1081"/>
    </row>
    <row r="78" spans="1:8" ht="16.95" customHeight="1">
      <c r="B78" s="1160" t="s">
        <v>517</v>
      </c>
      <c r="C78" s="1160"/>
      <c r="D78" s="1160"/>
      <c r="E78" s="1160"/>
    </row>
  </sheetData>
  <mergeCells count="15">
    <mergeCell ref="B72:F72"/>
    <mergeCell ref="B78:E78"/>
    <mergeCell ref="B76:F76"/>
    <mergeCell ref="B75:F75"/>
    <mergeCell ref="B74:F74"/>
    <mergeCell ref="B73:F73"/>
    <mergeCell ref="B77:C77"/>
    <mergeCell ref="F5:F6"/>
    <mergeCell ref="G5:G6"/>
    <mergeCell ref="G24:G25"/>
    <mergeCell ref="B5:B6"/>
    <mergeCell ref="B24:B25"/>
    <mergeCell ref="C5:D5"/>
    <mergeCell ref="E5:E6"/>
    <mergeCell ref="E24:E25"/>
  </mergeCells>
  <pageMargins left="0.70866141732283472" right="0.70866141732283472" top="0.74803149606299213" bottom="0.74803149606299213" header="0.31496062992125984" footer="0.31496062992125984"/>
  <pageSetup paperSize="9" scale="46" orientation="portrait" r:id="rId1"/>
  <ignoredErrors>
    <ignoredError sqref="E42 E41 E37:E40 G37:G38 G39:G40 E54 E55 F55 E53 G55 G53" formula="1"/>
    <ignoredError sqref="E33 G31:G33 E64:G64 E63 E59 G59 E60 G60 E61 G61 E62 G62 G63" evalError="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2CDE-DDC6-4943-BC7E-9966CE11EB52}">
  <sheetPr codeName="Hoja33">
    <tabColor rgb="FFB7DEE8"/>
  </sheetPr>
  <dimension ref="A1:K31"/>
  <sheetViews>
    <sheetView showGridLines="0" zoomScale="55" zoomScaleNormal="55" workbookViewId="0"/>
  </sheetViews>
  <sheetFormatPr baseColWidth="10" defaultColWidth="11.44140625" defaultRowHeight="13.2"/>
  <cols>
    <col min="1" max="1" customWidth="true" width="2.5546875" collapsed="true"/>
    <col min="2" max="2" customWidth="true" width="115.5546875" collapsed="true"/>
    <col min="3" max="10" customWidth="true" width="17.33203125" collapsed="true"/>
  </cols>
  <sheetData>
    <row r="1" spans="1:11" s="6" customFormat="1" ht="49.5" customHeight="1">
      <c r="B1" s="563"/>
      <c r="C1" s="39"/>
      <c r="D1" s="39"/>
      <c r="E1" s="39"/>
      <c r="F1" s="39"/>
      <c r="G1" s="39"/>
      <c r="H1" s="79"/>
      <c r="I1" s="79"/>
      <c r="J1" s="79"/>
    </row>
    <row r="2" spans="1:11" s="39" customFormat="1" ht="56.1" customHeight="1">
      <c r="B2" s="263" t="s">
        <v>239</v>
      </c>
    </row>
    <row r="3" spans="1:11" s="71" customFormat="1" ht="14.7" customHeight="1">
      <c r="A3" s="1"/>
      <c r="B3" s="385"/>
      <c r="C3" s="50"/>
      <c r="D3" s="50"/>
      <c r="E3" s="50"/>
    </row>
    <row r="4" spans="1:11" ht="3" customHeight="1">
      <c r="B4" s="155"/>
      <c r="C4" s="155"/>
      <c r="D4" s="155"/>
      <c r="E4" s="155"/>
      <c r="F4" s="155"/>
      <c r="G4" s="155"/>
      <c r="H4" s="155"/>
      <c r="I4" s="155"/>
      <c r="J4" s="155"/>
      <c r="K4" s="29"/>
    </row>
    <row r="5" spans="1:11" ht="28.2" customHeight="1">
      <c r="B5" s="93"/>
      <c r="C5" s="1211" t="s">
        <v>24</v>
      </c>
      <c r="D5" s="1211"/>
      <c r="E5" s="1211"/>
      <c r="F5" s="1211"/>
      <c r="G5" s="1211"/>
      <c r="H5" s="1211"/>
      <c r="I5" s="1211"/>
      <c r="J5" s="1211"/>
      <c r="K5" s="29"/>
    </row>
    <row r="6" spans="1:11" ht="18" customHeight="1">
      <c r="B6" s="93"/>
      <c r="C6" s="1205" t="s">
        <v>506</v>
      </c>
      <c r="D6" s="1205" t="s">
        <v>507</v>
      </c>
      <c r="E6" s="1205" t="s">
        <v>80</v>
      </c>
      <c r="F6" s="1153" t="s">
        <v>504</v>
      </c>
      <c r="G6" s="1153" t="s">
        <v>474</v>
      </c>
      <c r="H6" s="1153" t="s">
        <v>438</v>
      </c>
      <c r="I6" s="1153" t="s">
        <v>418</v>
      </c>
      <c r="J6" s="1153" t="s">
        <v>410</v>
      </c>
      <c r="K6" s="29"/>
    </row>
    <row r="7" spans="1:11" ht="18" customHeight="1" thickBot="1">
      <c r="B7" s="194" t="s">
        <v>103</v>
      </c>
      <c r="C7" s="1206"/>
      <c r="D7" s="1206"/>
      <c r="E7" s="1206"/>
      <c r="F7" s="1190"/>
      <c r="G7" s="1190"/>
      <c r="H7" s="1190"/>
      <c r="I7" s="1190"/>
      <c r="J7" s="1190"/>
      <c r="K7" s="29"/>
    </row>
    <row r="8" spans="1:11" ht="18.600000000000001" customHeight="1">
      <c r="B8" s="237" t="s">
        <v>40</v>
      </c>
      <c r="C8" s="259">
        <v>120.28000849000082</v>
      </c>
      <c r="D8" s="984">
        <v>192.87830489999661</v>
      </c>
      <c r="E8" s="503">
        <f t="shared" ref="E8:E24" si="0">+((C8-D8)/D8)*100</f>
        <v>-37.639430960177968</v>
      </c>
      <c r="F8" s="259">
        <v>40.170189260000981</v>
      </c>
      <c r="G8" s="386">
        <v>39.979712979999661</v>
      </c>
      <c r="H8" s="386">
        <v>40.130106250000182</v>
      </c>
      <c r="I8" s="386">
        <v>58.956437760003695</v>
      </c>
      <c r="J8" s="386">
        <v>66.352505149995736</v>
      </c>
      <c r="K8" s="29"/>
    </row>
    <row r="9" spans="1:11" ht="18.600000000000001" customHeight="1">
      <c r="B9" s="195" t="s">
        <v>210</v>
      </c>
      <c r="C9" s="387">
        <v>245.92851826031713</v>
      </c>
      <c r="D9" s="985">
        <v>183.6</v>
      </c>
      <c r="E9" s="389">
        <f t="shared" si="0"/>
        <v>33.947994695161846</v>
      </c>
      <c r="F9" s="387">
        <v>105.62851826031712</v>
      </c>
      <c r="G9" s="388">
        <v>65.100000000000009</v>
      </c>
      <c r="H9" s="388">
        <v>75.2</v>
      </c>
      <c r="I9" s="388">
        <v>27.248156434399903</v>
      </c>
      <c r="J9" s="388">
        <v>87.853439999999992</v>
      </c>
      <c r="K9" s="29"/>
    </row>
    <row r="10" spans="1:11" ht="18.600000000000001" customHeight="1">
      <c r="B10" s="195" t="s">
        <v>41</v>
      </c>
      <c r="C10" s="260">
        <v>110.1870509417202</v>
      </c>
      <c r="D10" s="986">
        <v>101.64273507695242</v>
      </c>
      <c r="E10" s="391">
        <f t="shared" si="0"/>
        <v>8.4062238765013451</v>
      </c>
      <c r="F10" s="260">
        <v>36.771622459717662</v>
      </c>
      <c r="G10" s="390">
        <v>34.662882498122116</v>
      </c>
      <c r="H10" s="390">
        <v>38.752545983880424</v>
      </c>
      <c r="I10" s="390">
        <v>46.217300542710063</v>
      </c>
      <c r="J10" s="390">
        <v>35.380954941261635</v>
      </c>
      <c r="K10" s="29"/>
    </row>
    <row r="11" spans="1:11" ht="18.600000000000001" customHeight="1">
      <c r="B11" s="195" t="s">
        <v>69</v>
      </c>
      <c r="C11" s="260">
        <v>14.592744079999971</v>
      </c>
      <c r="D11" s="986">
        <v>15.455043220000016</v>
      </c>
      <c r="E11" s="578">
        <f t="shared" si="0"/>
        <v>-5.579402967208555</v>
      </c>
      <c r="F11" s="1138">
        <v>3.0128019299999895</v>
      </c>
      <c r="G11" s="390">
        <v>-6.6471239999966514E-2</v>
      </c>
      <c r="H11" s="390">
        <v>11.646413389999948</v>
      </c>
      <c r="I11" s="390">
        <v>-1.4915672400000748</v>
      </c>
      <c r="J11" s="390">
        <v>1.8205232400000462</v>
      </c>
      <c r="K11" s="29"/>
    </row>
    <row r="12" spans="1:11" ht="18.600000000000001" customHeight="1">
      <c r="B12" s="195" t="s">
        <v>297</v>
      </c>
      <c r="C12" s="260">
        <v>946.67357126000115</v>
      </c>
      <c r="D12" s="986">
        <v>879.70464847000267</v>
      </c>
      <c r="E12" s="391">
        <f t="shared" si="0"/>
        <v>7.6126598747059004</v>
      </c>
      <c r="F12" s="260">
        <v>322.89469786000154</v>
      </c>
      <c r="G12" s="390">
        <v>312.27950160999933</v>
      </c>
      <c r="H12" s="390">
        <v>311.49937179000028</v>
      </c>
      <c r="I12" s="390">
        <v>314.98209307999537</v>
      </c>
      <c r="J12" s="390">
        <v>296.9539273900034</v>
      </c>
      <c r="K12" s="29"/>
    </row>
    <row r="13" spans="1:11" ht="18.600000000000001" customHeight="1">
      <c r="B13" s="238" t="s">
        <v>70</v>
      </c>
      <c r="C13" s="261">
        <v>2.8059094199999999</v>
      </c>
      <c r="D13" s="987">
        <v>5.1218786300000003</v>
      </c>
      <c r="E13" s="684">
        <f t="shared" si="0"/>
        <v>-45.21718254772469</v>
      </c>
      <c r="F13" s="261">
        <v>1.3578075100000002</v>
      </c>
      <c r="G13" s="392">
        <v>0.99628148999999966</v>
      </c>
      <c r="H13" s="392">
        <v>0.45182041999999994</v>
      </c>
      <c r="I13" s="392">
        <v>0.33875092999999978</v>
      </c>
      <c r="J13" s="392">
        <v>1.9980905800000004</v>
      </c>
      <c r="K13" s="29"/>
    </row>
    <row r="14" spans="1:11" ht="18.600000000000001" customHeight="1">
      <c r="B14" s="239" t="s">
        <v>42</v>
      </c>
      <c r="C14" s="262">
        <v>1440.4678024520392</v>
      </c>
      <c r="D14" s="988">
        <v>1378.4026102969517</v>
      </c>
      <c r="E14" s="394">
        <f t="shared" si="0"/>
        <v>4.5026896852521698</v>
      </c>
      <c r="F14" s="262">
        <v>509.83563728003719</v>
      </c>
      <c r="G14" s="393">
        <v>452.95190733812126</v>
      </c>
      <c r="H14" s="393">
        <v>477.68025783388077</v>
      </c>
      <c r="I14" s="393">
        <v>446.25117150710889</v>
      </c>
      <c r="J14" s="393">
        <v>490.35944130126086</v>
      </c>
      <c r="K14" s="29"/>
    </row>
    <row r="15" spans="1:11" ht="18.600000000000001" customHeight="1">
      <c r="B15" s="195" t="s">
        <v>419</v>
      </c>
      <c r="C15" s="260">
        <v>-124.29589902416591</v>
      </c>
      <c r="D15" s="986">
        <v>-113.59960194416593</v>
      </c>
      <c r="E15" s="391">
        <f t="shared" si="0"/>
        <v>9.4157874648691084</v>
      </c>
      <c r="F15" s="260">
        <v>-40.401236688055292</v>
      </c>
      <c r="G15" s="390">
        <v>-42.52881654805531</v>
      </c>
      <c r="H15" s="390">
        <v>-41.365845788055303</v>
      </c>
      <c r="I15" s="390">
        <v>-38.268606978055288</v>
      </c>
      <c r="J15" s="390">
        <v>-39.880277938055315</v>
      </c>
      <c r="K15" s="29"/>
    </row>
    <row r="16" spans="1:11" ht="18.600000000000001" customHeight="1">
      <c r="B16" s="573" t="s">
        <v>44</v>
      </c>
      <c r="C16" s="574">
        <v>1316.1719034278733</v>
      </c>
      <c r="D16" s="989">
        <v>1264.8030083527858</v>
      </c>
      <c r="E16" s="576">
        <f t="shared" si="0"/>
        <v>4.0614146816418231</v>
      </c>
      <c r="F16" s="574">
        <v>469.4344005919819</v>
      </c>
      <c r="G16" s="575">
        <v>410.42309079006594</v>
      </c>
      <c r="H16" s="575">
        <v>436.31441204582546</v>
      </c>
      <c r="I16" s="575">
        <v>407.98256452905366</v>
      </c>
      <c r="J16" s="575">
        <v>450.47916336320554</v>
      </c>
      <c r="K16" s="29"/>
    </row>
    <row r="17" spans="2:11" ht="18.600000000000001" customHeight="1">
      <c r="B17" s="195" t="s">
        <v>211</v>
      </c>
      <c r="C17" s="260">
        <v>-0.68049824000000103</v>
      </c>
      <c r="D17" s="623">
        <v>0.28784387999999889</v>
      </c>
      <c r="E17" s="1028" t="s">
        <v>528</v>
      </c>
      <c r="F17" s="577">
        <v>-0.92167490000000041</v>
      </c>
      <c r="G17" s="688">
        <v>7.5719520000001872E-2</v>
      </c>
      <c r="H17" s="688">
        <v>0.16545713999999753</v>
      </c>
      <c r="I17" s="688">
        <v>-1.2586016000000038</v>
      </c>
      <c r="J17" s="688">
        <v>0.11129555999999999</v>
      </c>
      <c r="K17" s="29"/>
    </row>
    <row r="18" spans="2:11" ht="18.600000000000001" customHeight="1">
      <c r="B18" s="195" t="s">
        <v>72</v>
      </c>
      <c r="C18" s="1031">
        <v>0</v>
      </c>
      <c r="D18" s="1030">
        <v>0</v>
      </c>
      <c r="E18" s="1028" t="e">
        <f t="shared" si="0"/>
        <v>#DIV/0!</v>
      </c>
      <c r="F18" s="1031">
        <v>0</v>
      </c>
      <c r="G18" s="1032">
        <v>0</v>
      </c>
      <c r="H18" s="1032">
        <v>0</v>
      </c>
      <c r="I18" s="1032">
        <v>0</v>
      </c>
      <c r="J18" s="1032">
        <v>0</v>
      </c>
      <c r="K18" s="29"/>
    </row>
    <row r="19" spans="2:11" ht="18.600000000000001" customHeight="1">
      <c r="B19" s="238" t="s">
        <v>212</v>
      </c>
      <c r="C19" s="686">
        <v>0.31658438</v>
      </c>
      <c r="D19" s="624">
        <v>-3.2876057699999999</v>
      </c>
      <c r="E19" s="709" t="s">
        <v>528</v>
      </c>
      <c r="F19" s="687">
        <v>-2.8590900000000086E-3</v>
      </c>
      <c r="G19" s="971">
        <v>0.30647815</v>
      </c>
      <c r="H19" s="971">
        <v>1.2965320000000001E-2</v>
      </c>
      <c r="I19" s="971">
        <v>0.12743355000000012</v>
      </c>
      <c r="J19" s="971">
        <v>-2.2153500000001713E-3</v>
      </c>
      <c r="K19" s="29"/>
    </row>
    <row r="20" spans="2:11" ht="18.600000000000001" customHeight="1">
      <c r="B20" s="239" t="s">
        <v>74</v>
      </c>
      <c r="C20" s="262">
        <v>1315.8079895678734</v>
      </c>
      <c r="D20" s="988">
        <v>1261.8032464627859</v>
      </c>
      <c r="E20" s="394">
        <f t="shared" si="0"/>
        <v>4.2799654586782108</v>
      </c>
      <c r="F20" s="262">
        <v>468.50986660198186</v>
      </c>
      <c r="G20" s="393">
        <v>410.80528846006592</v>
      </c>
      <c r="H20" s="393">
        <v>436.49283450582544</v>
      </c>
      <c r="I20" s="393">
        <v>406.85139647905362</v>
      </c>
      <c r="J20" s="393">
        <v>450.58824357320555</v>
      </c>
      <c r="K20" s="29"/>
    </row>
    <row r="21" spans="2:11" ht="18.600000000000001" customHeight="1">
      <c r="B21" s="715" t="s">
        <v>463</v>
      </c>
      <c r="C21" s="260">
        <v>-312.01399034329881</v>
      </c>
      <c r="D21" s="986">
        <v>-316.03542373153101</v>
      </c>
      <c r="E21" s="391">
        <f t="shared" si="0"/>
        <v>-1.2724628589889864</v>
      </c>
      <c r="F21" s="260">
        <v>-110.6578550789105</v>
      </c>
      <c r="G21" s="390">
        <v>-94.116117310315033</v>
      </c>
      <c r="H21" s="390">
        <v>-107.24001795407328</v>
      </c>
      <c r="I21" s="390">
        <v>-113.94094721090272</v>
      </c>
      <c r="J21" s="390">
        <v>-107.11066816484023</v>
      </c>
      <c r="K21" s="29"/>
    </row>
    <row r="22" spans="2:11" ht="18.600000000000001" customHeight="1">
      <c r="B22" s="395" t="s">
        <v>75</v>
      </c>
      <c r="C22" s="396">
        <v>1003.7939992245746</v>
      </c>
      <c r="D22" s="396">
        <v>945.76782273125491</v>
      </c>
      <c r="E22" s="397">
        <f t="shared" si="0"/>
        <v>6.1353510976666126</v>
      </c>
      <c r="F22" s="396">
        <v>357.8520115230715</v>
      </c>
      <c r="G22" s="396">
        <v>316.6891711497509</v>
      </c>
      <c r="H22" s="396">
        <v>329.25281655175218</v>
      </c>
      <c r="I22" s="396">
        <v>292.91044926815084</v>
      </c>
      <c r="J22" s="396">
        <v>343.4775754083654</v>
      </c>
      <c r="K22" s="29"/>
    </row>
    <row r="23" spans="2:11" ht="18.600000000000001" customHeight="1">
      <c r="B23" s="195" t="s">
        <v>76</v>
      </c>
      <c r="C23" s="577">
        <v>0</v>
      </c>
      <c r="D23" s="623">
        <v>0</v>
      </c>
      <c r="E23" s="1029" t="e">
        <f t="shared" si="0"/>
        <v>#DIV/0!</v>
      </c>
      <c r="F23" s="577">
        <v>0</v>
      </c>
      <c r="G23" s="623">
        <v>0</v>
      </c>
      <c r="H23" s="623">
        <v>0</v>
      </c>
      <c r="I23" s="623">
        <v>0</v>
      </c>
      <c r="J23" s="623">
        <v>0</v>
      </c>
      <c r="K23" s="29"/>
    </row>
    <row r="24" spans="2:11" ht="18.600000000000001" customHeight="1">
      <c r="B24" s="395" t="s">
        <v>45</v>
      </c>
      <c r="C24" s="396">
        <v>1003.7939992245746</v>
      </c>
      <c r="D24" s="396">
        <v>945.76782273125491</v>
      </c>
      <c r="E24" s="397">
        <f t="shared" si="0"/>
        <v>6.1353510976666126</v>
      </c>
      <c r="F24" s="396">
        <v>357.8520115230715</v>
      </c>
      <c r="G24" s="396">
        <v>316.6891711497509</v>
      </c>
      <c r="H24" s="396">
        <v>329.25281655175218</v>
      </c>
      <c r="I24" s="396">
        <v>292.91044926815084</v>
      </c>
      <c r="J24" s="396">
        <v>343.4775754083654</v>
      </c>
      <c r="K24" s="29"/>
    </row>
    <row r="25" spans="2:11" ht="15.6" customHeight="1"/>
    <row r="26" spans="2:11" ht="37.5" customHeight="1">
      <c r="B26" s="1167" t="s">
        <v>356</v>
      </c>
      <c r="C26" s="1167"/>
      <c r="D26" s="1167"/>
      <c r="E26" s="1167"/>
      <c r="F26" s="1167"/>
      <c r="G26" s="1167"/>
      <c r="H26" s="1167"/>
      <c r="I26" s="1167"/>
      <c r="J26" s="1167"/>
    </row>
    <row r="30" spans="2:11">
      <c r="J30" s="708"/>
      <c r="K30" s="708"/>
    </row>
    <row r="31" spans="2:11">
      <c r="J31" s="708"/>
    </row>
  </sheetData>
  <mergeCells count="10">
    <mergeCell ref="C5:J5"/>
    <mergeCell ref="I6:I7"/>
    <mergeCell ref="J6:J7"/>
    <mergeCell ref="B26:J26"/>
    <mergeCell ref="C6:C7"/>
    <mergeCell ref="D6:D7"/>
    <mergeCell ref="E6:E7"/>
    <mergeCell ref="F6:F7"/>
    <mergeCell ref="G6:G7"/>
    <mergeCell ref="H6:H7"/>
  </mergeCells>
  <phoneticPr fontId="96" type="noConversion"/>
  <pageMargins left="0.7" right="0.7" top="0.75" bottom="0.75" header="0.3" footer="0.3"/>
  <pageSetup paperSize="9" scale="61" orientation="portrait" r:id="rId1"/>
  <ignoredErrors>
    <ignoredError sqref="B16 B25:J27 B24 E16 B17 B18 B19 B20 E20:E21 B22 E22 B23 E23 E24" evalError="1"/>
    <ignoredError sqref="E18" evalError="1"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tabColor rgb="FFB7DEE8"/>
    <pageSetUpPr fitToPage="1"/>
  </sheetPr>
  <dimension ref="A1:K56"/>
  <sheetViews>
    <sheetView showGridLines="0" zoomScale="60" zoomScaleNormal="60" workbookViewId="0"/>
  </sheetViews>
  <sheetFormatPr baseColWidth="10" defaultColWidth="14.6640625" defaultRowHeight="14.4"/>
  <cols>
    <col min="1" max="1" customWidth="true" width="2.5546875" collapsed="true"/>
    <col min="2" max="2" customWidth="true" style="2" width="115.5546875" collapsed="true"/>
    <col min="3" max="10" customWidth="true" style="80" width="17.5546875" collapsed="true"/>
    <col min="11" max="11" customWidth="true" style="2" width="1.77734375" collapsed="true"/>
    <col min="12" max="16384" style="2" width="14.6640625" collapsed="true"/>
  </cols>
  <sheetData>
    <row r="1" spans="1:11" s="6" customFormat="1" ht="49.5" customHeight="1">
      <c r="C1" s="79"/>
      <c r="D1" s="79"/>
      <c r="E1" s="691"/>
      <c r="F1" s="79"/>
      <c r="G1" s="79"/>
      <c r="H1" s="79"/>
      <c r="I1" s="79"/>
      <c r="J1" s="79"/>
    </row>
    <row r="2" spans="1:11" s="39" customFormat="1" ht="56.1" customHeight="1">
      <c r="B2" s="263" t="s">
        <v>240</v>
      </c>
    </row>
    <row r="3" spans="1:11" s="366" customFormat="1" ht="14.7" customHeight="1">
      <c r="A3" s="1"/>
      <c r="B3" s="398"/>
      <c r="C3" s="85"/>
      <c r="D3" s="85"/>
      <c r="E3" s="85"/>
      <c r="F3" s="85"/>
      <c r="G3" s="85"/>
      <c r="H3" s="85"/>
      <c r="I3" s="85"/>
      <c r="J3" s="85"/>
      <c r="K3" s="39"/>
    </row>
    <row r="4" spans="1:11" ht="3" customHeight="1">
      <c r="B4" s="157"/>
      <c r="C4" s="158"/>
      <c r="D4" s="158"/>
      <c r="E4" s="158"/>
      <c r="F4" s="158"/>
      <c r="G4" s="158"/>
      <c r="H4" s="158"/>
      <c r="I4" s="158"/>
      <c r="J4" s="158"/>
      <c r="K4" s="39"/>
    </row>
    <row r="5" spans="1:11" ht="18" customHeight="1">
      <c r="B5" s="1203" t="s">
        <v>103</v>
      </c>
      <c r="C5" s="1205" t="s">
        <v>506</v>
      </c>
      <c r="D5" s="1205" t="s">
        <v>507</v>
      </c>
      <c r="E5" s="1205" t="s">
        <v>80</v>
      </c>
      <c r="F5" s="1153" t="s">
        <v>504</v>
      </c>
      <c r="G5" s="1153" t="s">
        <v>474</v>
      </c>
      <c r="H5" s="1153" t="s">
        <v>438</v>
      </c>
      <c r="I5" s="1153" t="s">
        <v>418</v>
      </c>
      <c r="J5" s="1153" t="s">
        <v>410</v>
      </c>
      <c r="K5" s="39"/>
    </row>
    <row r="6" spans="1:11" ht="18" customHeight="1" thickBot="1">
      <c r="B6" s="1213"/>
      <c r="C6" s="1206"/>
      <c r="D6" s="1206"/>
      <c r="E6" s="1206"/>
      <c r="F6" s="1190"/>
      <c r="G6" s="1190"/>
      <c r="H6" s="1190"/>
      <c r="I6" s="1190"/>
      <c r="J6" s="1190"/>
      <c r="K6" s="39"/>
    </row>
    <row r="7" spans="1:11" ht="18.600000000000001" customHeight="1">
      <c r="B7" s="191" t="s">
        <v>214</v>
      </c>
      <c r="C7" s="156"/>
      <c r="D7" s="156"/>
      <c r="E7" s="156"/>
      <c r="F7" s="156"/>
      <c r="G7" s="156"/>
      <c r="H7" s="156"/>
      <c r="I7" s="156"/>
      <c r="J7" s="156"/>
      <c r="K7" s="39"/>
    </row>
    <row r="8" spans="1:11" ht="18.600000000000001" customHeight="1">
      <c r="B8" s="193" t="s">
        <v>40</v>
      </c>
      <c r="C8" s="240">
        <v>637.53790606921802</v>
      </c>
      <c r="D8" s="532">
        <v>726.91849187684625</v>
      </c>
      <c r="E8" s="625">
        <f>+((C8-D8)/D8)*100</f>
        <v>-12.295819518479245</v>
      </c>
      <c r="F8" s="240">
        <v>207.58190644480425</v>
      </c>
      <c r="G8" s="532">
        <v>213.92080072742613</v>
      </c>
      <c r="H8" s="532">
        <v>216.03519889698774</v>
      </c>
      <c r="I8" s="532">
        <v>233.62076145530651</v>
      </c>
      <c r="J8" s="532">
        <v>240.85017860356911</v>
      </c>
      <c r="K8" s="39"/>
    </row>
    <row r="9" spans="1:11" ht="18.600000000000001" customHeight="1">
      <c r="B9" s="57" t="s">
        <v>210</v>
      </c>
      <c r="C9" s="281">
        <v>21.771583869999997</v>
      </c>
      <c r="D9" s="499">
        <v>23.844933129968805</v>
      </c>
      <c r="E9" s="626">
        <f t="shared" ref="E9:E24" si="0">+((C9-D9)/D9)*100</f>
        <v>-8.6951355605312202</v>
      </c>
      <c r="F9" s="633">
        <v>5.1632944490452983</v>
      </c>
      <c r="G9" s="975">
        <v>9.0709951500000798</v>
      </c>
      <c r="H9" s="975">
        <v>7.5372942709546198</v>
      </c>
      <c r="I9" s="975">
        <v>4.5546099600766103</v>
      </c>
      <c r="J9" s="975">
        <v>5.0375862044688047</v>
      </c>
      <c r="K9" s="39"/>
    </row>
    <row r="10" spans="1:11" ht="18.600000000000001" customHeight="1">
      <c r="B10" s="57" t="s">
        <v>41</v>
      </c>
      <c r="C10" s="281">
        <v>226.62921628999999</v>
      </c>
      <c r="D10" s="499">
        <v>243.54069023</v>
      </c>
      <c r="E10" s="627">
        <f t="shared" si="0"/>
        <v>-6.9440034533977872</v>
      </c>
      <c r="F10" s="633">
        <v>76.748116499999981</v>
      </c>
      <c r="G10" s="975">
        <v>74.666538529999997</v>
      </c>
      <c r="H10" s="975">
        <v>75.214561259999996</v>
      </c>
      <c r="I10" s="975">
        <v>83.078794959999968</v>
      </c>
      <c r="J10" s="975">
        <v>75.608744940000008</v>
      </c>
      <c r="K10" s="39"/>
    </row>
    <row r="11" spans="1:11" ht="18.600000000000001" customHeight="1">
      <c r="B11" s="57" t="s">
        <v>69</v>
      </c>
      <c r="C11" s="281">
        <v>15.69766459</v>
      </c>
      <c r="D11" s="499">
        <v>22.115500309999998</v>
      </c>
      <c r="E11" s="627">
        <f t="shared" si="0"/>
        <v>-29.019627094296553</v>
      </c>
      <c r="F11" s="633">
        <v>2.0273178699999992</v>
      </c>
      <c r="G11" s="975">
        <v>6.8237831500000006</v>
      </c>
      <c r="H11" s="975">
        <v>6.8465635700000007</v>
      </c>
      <c r="I11" s="975">
        <v>8.8499101899999992</v>
      </c>
      <c r="J11" s="975">
        <v>4.8713220900000032</v>
      </c>
      <c r="K11" s="39"/>
    </row>
    <row r="12" spans="1:11" ht="18.600000000000001" customHeight="1">
      <c r="B12" s="57" t="s">
        <v>297</v>
      </c>
      <c r="C12" s="501">
        <v>0</v>
      </c>
      <c r="D12" s="536">
        <v>0</v>
      </c>
      <c r="E12" s="626"/>
      <c r="F12" s="501">
        <v>0</v>
      </c>
      <c r="G12" s="980">
        <v>0</v>
      </c>
      <c r="H12" s="980">
        <v>0</v>
      </c>
      <c r="I12" s="980">
        <v>0</v>
      </c>
      <c r="J12" s="980">
        <v>0</v>
      </c>
      <c r="K12" s="39"/>
    </row>
    <row r="13" spans="1:11" ht="18.600000000000001" customHeight="1">
      <c r="B13" s="225" t="s">
        <v>70</v>
      </c>
      <c r="C13" s="241">
        <v>-0.41313302000000851</v>
      </c>
      <c r="D13" s="533">
        <v>-20.288393399999997</v>
      </c>
      <c r="E13" s="699">
        <f>+((C13-D13)/D13)*100</f>
        <v>-97.963697707084052</v>
      </c>
      <c r="F13" s="635">
        <v>2.5192604999999895</v>
      </c>
      <c r="G13" s="976">
        <v>15.348781940000006</v>
      </c>
      <c r="H13" s="976">
        <v>-18.281175460000004</v>
      </c>
      <c r="I13" s="976">
        <v>2.1996518599999981</v>
      </c>
      <c r="J13" s="976">
        <v>1.7668194000000039</v>
      </c>
      <c r="K13" s="39"/>
    </row>
    <row r="14" spans="1:11" ht="18.600000000000001" customHeight="1">
      <c r="B14" s="193" t="s">
        <v>42</v>
      </c>
      <c r="C14" s="240">
        <v>901.22323779921794</v>
      </c>
      <c r="D14" s="532">
        <v>996.13122214681505</v>
      </c>
      <c r="E14" s="700">
        <f t="shared" si="0"/>
        <v>-9.5276588302348255</v>
      </c>
      <c r="F14" s="240">
        <v>294.03989576384953</v>
      </c>
      <c r="G14" s="974">
        <v>319.83089949742617</v>
      </c>
      <c r="H14" s="974">
        <v>287.35244253794235</v>
      </c>
      <c r="I14" s="974">
        <v>332.3037284253831</v>
      </c>
      <c r="J14" s="974">
        <v>328.13465123803792</v>
      </c>
      <c r="K14" s="39"/>
    </row>
    <row r="15" spans="1:11" ht="18.600000000000001" customHeight="1">
      <c r="B15" s="57" t="s">
        <v>419</v>
      </c>
      <c r="C15" s="281">
        <v>-384.83573285</v>
      </c>
      <c r="D15" s="499">
        <v>-382.42266868999997</v>
      </c>
      <c r="E15" s="701">
        <f t="shared" si="0"/>
        <v>0.63099401723910742</v>
      </c>
      <c r="F15" s="281">
        <v>-130.29628087000003</v>
      </c>
      <c r="G15" s="340">
        <v>-127.53323158999999</v>
      </c>
      <c r="H15" s="340">
        <v>-127.00622039000001</v>
      </c>
      <c r="I15" s="340">
        <v>-115.88527630000004</v>
      </c>
      <c r="J15" s="340">
        <v>-126.13897442000001</v>
      </c>
      <c r="K15" s="39"/>
    </row>
    <row r="16" spans="1:11" ht="18.600000000000001" customHeight="1">
      <c r="B16" s="569" t="s">
        <v>44</v>
      </c>
      <c r="C16" s="579">
        <v>516.38750494921806</v>
      </c>
      <c r="D16" s="580">
        <v>613.70855345681503</v>
      </c>
      <c r="E16" s="702">
        <f t="shared" si="0"/>
        <v>-15.85786086236212</v>
      </c>
      <c r="F16" s="579">
        <v>163.7436148938495</v>
      </c>
      <c r="G16" s="977">
        <v>192.29766790742619</v>
      </c>
      <c r="H16" s="977">
        <v>160.34622214794234</v>
      </c>
      <c r="I16" s="977">
        <v>216.41845212538306</v>
      </c>
      <c r="J16" s="977">
        <v>201.99567681803791</v>
      </c>
      <c r="K16" s="39"/>
    </row>
    <row r="17" spans="1:11" ht="18.600000000000001" customHeight="1">
      <c r="B17" s="57" t="s">
        <v>211</v>
      </c>
      <c r="C17" s="281">
        <v>-28.909106440000002</v>
      </c>
      <c r="D17" s="499">
        <v>-25.967580559999995</v>
      </c>
      <c r="E17" s="703">
        <f t="shared" si="0"/>
        <v>11.327685585506885</v>
      </c>
      <c r="F17" s="281">
        <v>-0.98572650999999922</v>
      </c>
      <c r="G17" s="340">
        <v>-4.3769424499999987</v>
      </c>
      <c r="H17" s="340">
        <v>-23.546437480000005</v>
      </c>
      <c r="I17" s="340">
        <v>-2.8508708700000014</v>
      </c>
      <c r="J17" s="340">
        <v>-21.531850839999997</v>
      </c>
      <c r="K17" s="39"/>
    </row>
    <row r="18" spans="1:11" ht="18.600000000000001" customHeight="1">
      <c r="B18" s="57" t="s">
        <v>72</v>
      </c>
      <c r="C18" s="689">
        <v>-0.16247332999999342</v>
      </c>
      <c r="D18" s="499">
        <v>-35.760010600000008</v>
      </c>
      <c r="E18" s="703">
        <f t="shared" si="0"/>
        <v>-99.545656370694729</v>
      </c>
      <c r="F18" s="689">
        <v>6.8684700000005261E-2</v>
      </c>
      <c r="G18" s="978">
        <v>-0.19485015000000566</v>
      </c>
      <c r="H18" s="523">
        <v>-3.630787999999302E-2</v>
      </c>
      <c r="I18" s="523">
        <v>-31.611085139999993</v>
      </c>
      <c r="J18" s="523">
        <v>-17.386565710000006</v>
      </c>
      <c r="K18" s="39"/>
    </row>
    <row r="19" spans="1:11" ht="18.600000000000001" customHeight="1">
      <c r="B19" s="225" t="s">
        <v>212</v>
      </c>
      <c r="C19" s="635">
        <v>0.52460162999999405</v>
      </c>
      <c r="D19" s="636">
        <v>1.8960229500000001</v>
      </c>
      <c r="E19" s="699">
        <f t="shared" si="0"/>
        <v>-72.331472569992144</v>
      </c>
      <c r="F19" s="241">
        <v>0.23500176999999844</v>
      </c>
      <c r="G19" s="399">
        <v>0.26126681999999768</v>
      </c>
      <c r="H19" s="399">
        <v>2.8333039999997922E-2</v>
      </c>
      <c r="I19" s="399">
        <v>-0.99893438000000145</v>
      </c>
      <c r="J19" s="399">
        <v>0.13939170999999989</v>
      </c>
      <c r="K19" s="39"/>
    </row>
    <row r="20" spans="1:11" ht="18.600000000000001" customHeight="1">
      <c r="B20" s="193" t="s">
        <v>74</v>
      </c>
      <c r="C20" s="240">
        <v>487.84052680921803</v>
      </c>
      <c r="D20" s="532">
        <v>553.87698524681502</v>
      </c>
      <c r="E20" s="700">
        <f t="shared" si="0"/>
        <v>-11.922585735922979</v>
      </c>
      <c r="F20" s="240">
        <v>163.06157485384949</v>
      </c>
      <c r="G20" s="974">
        <v>187.98714212742618</v>
      </c>
      <c r="H20" s="974">
        <v>136.79180982794236</v>
      </c>
      <c r="I20" s="974">
        <v>180.95756173538305</v>
      </c>
      <c r="J20" s="974">
        <v>163.2166519780379</v>
      </c>
      <c r="K20" s="39"/>
    </row>
    <row r="21" spans="1:11" ht="18.600000000000001" customHeight="1">
      <c r="B21" s="722" t="s">
        <v>463</v>
      </c>
      <c r="C21" s="241">
        <v>-136.79169759368392</v>
      </c>
      <c r="D21" s="533">
        <v>-178.21648831108746</v>
      </c>
      <c r="E21" s="704">
        <f t="shared" si="0"/>
        <v>-23.244084265140557</v>
      </c>
      <c r="F21" s="241">
        <v>-47.161882657671832</v>
      </c>
      <c r="G21" s="399">
        <v>-46.810210891054005</v>
      </c>
      <c r="H21" s="399">
        <v>-42.819604044958083</v>
      </c>
      <c r="I21" s="399">
        <v>-53.095318257353057</v>
      </c>
      <c r="J21" s="399">
        <v>-53.686582136724802</v>
      </c>
      <c r="K21" s="39"/>
    </row>
    <row r="22" spans="1:11" ht="18.600000000000001" customHeight="1">
      <c r="B22" s="193" t="s">
        <v>75</v>
      </c>
      <c r="C22" s="240">
        <v>351.04882921553411</v>
      </c>
      <c r="D22" s="532">
        <v>375.66049693572756</v>
      </c>
      <c r="E22" s="700">
        <f t="shared" si="0"/>
        <v>-6.5515719435371738</v>
      </c>
      <c r="F22" s="240">
        <v>115.89969219617765</v>
      </c>
      <c r="G22" s="974">
        <v>141.17693123637218</v>
      </c>
      <c r="H22" s="974">
        <v>93.972205782984275</v>
      </c>
      <c r="I22" s="974">
        <v>127.86224347803</v>
      </c>
      <c r="J22" s="974">
        <v>109.53006984131309</v>
      </c>
      <c r="K22" s="39"/>
    </row>
    <row r="23" spans="1:11" ht="18.600000000000001" customHeight="1">
      <c r="B23" s="225" t="s">
        <v>76</v>
      </c>
      <c r="C23" s="318">
        <v>0</v>
      </c>
      <c r="D23" s="537">
        <v>0</v>
      </c>
      <c r="E23" s="628" t="e">
        <f t="shared" si="0"/>
        <v>#DIV/0!</v>
      </c>
      <c r="F23" s="318">
        <v>0</v>
      </c>
      <c r="G23" s="979">
        <v>0</v>
      </c>
      <c r="H23" s="979">
        <v>0</v>
      </c>
      <c r="I23" s="979">
        <v>0</v>
      </c>
      <c r="J23" s="979">
        <v>0</v>
      </c>
      <c r="K23" s="39"/>
    </row>
    <row r="24" spans="1:11" ht="18.600000000000001" customHeight="1">
      <c r="B24" s="193" t="s">
        <v>45</v>
      </c>
      <c r="C24" s="240">
        <v>351.04882921553411</v>
      </c>
      <c r="D24" s="532">
        <v>375.66049693572756</v>
      </c>
      <c r="E24" s="625">
        <f t="shared" si="0"/>
        <v>-6.5515719435371738</v>
      </c>
      <c r="F24" s="240">
        <v>115.89969219617765</v>
      </c>
      <c r="G24" s="974">
        <v>141.17693123637218</v>
      </c>
      <c r="H24" s="974">
        <v>93.972205782984275</v>
      </c>
      <c r="I24" s="974">
        <v>127.86224347803</v>
      </c>
      <c r="J24" s="974">
        <v>109.53006984131309</v>
      </c>
      <c r="K24" s="39"/>
    </row>
    <row r="25" spans="1:11" s="33" customFormat="1" ht="18.600000000000001" customHeight="1">
      <c r="A25"/>
      <c r="B25" s="368"/>
      <c r="C25" s="58"/>
      <c r="D25" s="58"/>
      <c r="E25" s="59"/>
      <c r="F25" s="58"/>
      <c r="G25" s="499"/>
      <c r="H25" s="499"/>
      <c r="I25" s="499"/>
      <c r="J25" s="499"/>
      <c r="K25" s="39"/>
    </row>
    <row r="26" spans="1:11" s="33" customFormat="1" ht="18.600000000000001" customHeight="1">
      <c r="A26"/>
      <c r="B26" s="192" t="s">
        <v>302</v>
      </c>
      <c r="C26" s="151"/>
      <c r="D26" s="151"/>
      <c r="E26" s="151"/>
      <c r="F26" s="151"/>
      <c r="G26" s="151"/>
      <c r="H26" s="151"/>
      <c r="I26" s="151"/>
      <c r="J26" s="151"/>
      <c r="K26" s="39"/>
    </row>
    <row r="27" spans="1:11" s="33" customFormat="1" ht="18.600000000000001" customHeight="1">
      <c r="A27"/>
      <c r="B27" s="369" t="s">
        <v>354</v>
      </c>
      <c r="C27" s="1047">
        <v>44.493625829999999</v>
      </c>
      <c r="D27" s="1048">
        <v>42.759367510000004</v>
      </c>
      <c r="E27" s="1049">
        <f t="shared" ref="E27:E46" si="1">+((C27-D27)/D27)*100</f>
        <v>4.05585587671382</v>
      </c>
      <c r="F27" s="370">
        <v>15.52368716</v>
      </c>
      <c r="G27" s="525">
        <v>14.004447420000002</v>
      </c>
      <c r="H27" s="525">
        <v>14.965491249999998</v>
      </c>
      <c r="I27" s="525">
        <v>14.773892050000002</v>
      </c>
      <c r="J27" s="525">
        <v>14.530811339999998</v>
      </c>
      <c r="K27" s="39"/>
    </row>
    <row r="28" spans="1:11" s="33" customFormat="1" ht="18.600000000000001" customHeight="1">
      <c r="A28"/>
      <c r="B28" s="174" t="s">
        <v>104</v>
      </c>
      <c r="C28" s="1050">
        <v>24.213533760000001</v>
      </c>
      <c r="D28" s="1051">
        <v>22.753116450000004</v>
      </c>
      <c r="E28" s="372">
        <f t="shared" si="1"/>
        <v>6.4185374922563483</v>
      </c>
      <c r="F28" s="254">
        <v>8.3667411999999999</v>
      </c>
      <c r="G28" s="523">
        <v>7.709249240000001</v>
      </c>
      <c r="H28" s="523">
        <v>8.1375433199999989</v>
      </c>
      <c r="I28" s="523">
        <v>8.0630956499999993</v>
      </c>
      <c r="J28" s="523">
        <v>7.77813117</v>
      </c>
      <c r="K28" s="39"/>
    </row>
    <row r="29" spans="1:11" s="33" customFormat="1" ht="18.600000000000001" customHeight="1">
      <c r="A29"/>
      <c r="B29" s="175" t="s">
        <v>316</v>
      </c>
      <c r="C29" s="1050">
        <v>23.452323140000001</v>
      </c>
      <c r="D29" s="1051">
        <v>21.966351180000004</v>
      </c>
      <c r="E29" s="372">
        <f t="shared" si="1"/>
        <v>6.7647646521874316</v>
      </c>
      <c r="F29" s="254">
        <v>8.1150403799999999</v>
      </c>
      <c r="G29" s="523">
        <v>7.4649421400000007</v>
      </c>
      <c r="H29" s="523">
        <v>7.8723406199999992</v>
      </c>
      <c r="I29" s="523">
        <v>7.8191766199999986</v>
      </c>
      <c r="J29" s="523">
        <v>7.5390694400000005</v>
      </c>
      <c r="K29" s="32"/>
    </row>
    <row r="30" spans="1:11" s="33" customFormat="1" ht="18.600000000000001" customHeight="1">
      <c r="A30"/>
      <c r="B30" s="175" t="s">
        <v>166</v>
      </c>
      <c r="C30" s="1050">
        <v>0.76121062000000006</v>
      </c>
      <c r="D30" s="1051">
        <v>0.78676527000000007</v>
      </c>
      <c r="E30" s="372">
        <f t="shared" si="1"/>
        <v>-3.2480653346582025</v>
      </c>
      <c r="F30" s="254">
        <v>0.25170082000000005</v>
      </c>
      <c r="G30" s="523">
        <v>0.2443071</v>
      </c>
      <c r="H30" s="523">
        <v>0.26520270000000001</v>
      </c>
      <c r="I30" s="523">
        <v>0.24391903000000012</v>
      </c>
      <c r="J30" s="523">
        <v>0.23906172999999992</v>
      </c>
      <c r="K30" s="32"/>
    </row>
    <row r="31" spans="1:11" s="33" customFormat="1" ht="18">
      <c r="A31"/>
      <c r="B31" s="174" t="s">
        <v>284</v>
      </c>
      <c r="C31" s="1050">
        <v>20.280092070000002</v>
      </c>
      <c r="D31" s="1051">
        <v>20.006251059999997</v>
      </c>
      <c r="E31" s="372">
        <f t="shared" si="1"/>
        <v>1.3687772345690303</v>
      </c>
      <c r="F31" s="254">
        <v>7.1569459599999998</v>
      </c>
      <c r="G31" s="523">
        <v>6.2951981800000008</v>
      </c>
      <c r="H31" s="523">
        <v>6.8279479299999988</v>
      </c>
      <c r="I31" s="523">
        <v>6.7107964000000031</v>
      </c>
      <c r="J31" s="523">
        <v>6.7526801699999979</v>
      </c>
      <c r="K31" s="32"/>
    </row>
    <row r="32" spans="1:11" s="33" customFormat="1" ht="18" hidden="1">
      <c r="A32"/>
      <c r="B32" s="583" t="s">
        <v>385</v>
      </c>
      <c r="C32" s="1050">
        <v>0</v>
      </c>
      <c r="D32" s="1051">
        <v>0</v>
      </c>
      <c r="E32" s="372" t="e">
        <f>+((C32-D32)/D32)*100</f>
        <v>#DIV/0!</v>
      </c>
      <c r="F32" s="254">
        <v>0</v>
      </c>
      <c r="G32" s="523">
        <v>0</v>
      </c>
      <c r="H32" s="523">
        <v>0</v>
      </c>
      <c r="I32" s="523">
        <v>0</v>
      </c>
      <c r="J32" s="523">
        <v>0</v>
      </c>
      <c r="K32" s="32"/>
    </row>
    <row r="33" spans="1:11" s="33" customFormat="1" ht="18" hidden="1">
      <c r="A33"/>
      <c r="B33" s="583" t="s">
        <v>426</v>
      </c>
      <c r="C33" s="1050">
        <v>0</v>
      </c>
      <c r="D33" s="1051">
        <v>0</v>
      </c>
      <c r="E33" s="372" t="e">
        <f>+((C33-D33)/D33)*100</f>
        <v>#DIV/0!</v>
      </c>
      <c r="F33" s="254">
        <v>0</v>
      </c>
      <c r="G33" s="523">
        <v>0</v>
      </c>
      <c r="H33" s="523">
        <v>0</v>
      </c>
      <c r="I33" s="523">
        <v>0</v>
      </c>
      <c r="J33" s="523">
        <v>0</v>
      </c>
      <c r="K33" s="32"/>
    </row>
    <row r="34" spans="1:11" s="33" customFormat="1" ht="18.600000000000001" customHeight="1">
      <c r="A34"/>
      <c r="B34" s="175" t="s">
        <v>498</v>
      </c>
      <c r="C34" s="1050">
        <v>20.280092070000002</v>
      </c>
      <c r="D34" s="1051">
        <v>20.006251059999997</v>
      </c>
      <c r="E34" s="372">
        <f t="shared" si="1"/>
        <v>1.3687772345690303</v>
      </c>
      <c r="F34" s="254">
        <v>7.1569459599999998</v>
      </c>
      <c r="G34" s="523">
        <v>6.2951981800000008</v>
      </c>
      <c r="H34" s="523">
        <v>6.8279479299999988</v>
      </c>
      <c r="I34" s="523">
        <v>6.7107964000000031</v>
      </c>
      <c r="J34" s="523">
        <v>6.7526801699999979</v>
      </c>
      <c r="K34" s="32"/>
    </row>
    <row r="35" spans="1:11" s="33" customFormat="1" ht="18.45" customHeight="1">
      <c r="A35"/>
      <c r="B35" s="369" t="s">
        <v>290</v>
      </c>
      <c r="C35" s="1047">
        <v>32.888415200000004</v>
      </c>
      <c r="D35" s="1048">
        <v>51.903128080000002</v>
      </c>
      <c r="E35" s="1049">
        <f t="shared" si="1"/>
        <v>-36.635003675870934</v>
      </c>
      <c r="F35" s="370">
        <v>11.436203300000004</v>
      </c>
      <c r="G35" s="525">
        <v>10.48412495</v>
      </c>
      <c r="H35" s="525">
        <v>10.968086949999998</v>
      </c>
      <c r="I35" s="525">
        <v>12.047933690000006</v>
      </c>
      <c r="J35" s="525">
        <v>11.816050930000005</v>
      </c>
      <c r="K35" s="32"/>
    </row>
    <row r="36" spans="1:11" s="33" customFormat="1" ht="18.600000000000001" hidden="1" customHeight="1">
      <c r="A36"/>
      <c r="B36" s="174" t="s">
        <v>386</v>
      </c>
      <c r="C36" s="1050">
        <v>0</v>
      </c>
      <c r="D36" s="1051">
        <v>0</v>
      </c>
      <c r="E36" s="372" t="e">
        <f t="shared" si="1"/>
        <v>#DIV/0!</v>
      </c>
      <c r="F36" s="502">
        <v>0</v>
      </c>
      <c r="G36" s="534">
        <v>0</v>
      </c>
      <c r="H36" s="534">
        <v>0</v>
      </c>
      <c r="I36" s="534">
        <v>0</v>
      </c>
      <c r="J36" s="534">
        <v>0</v>
      </c>
      <c r="K36" s="32"/>
    </row>
    <row r="37" spans="1:11" s="33" customFormat="1" ht="18.600000000000001" customHeight="1">
      <c r="A37"/>
      <c r="B37" s="174" t="s">
        <v>321</v>
      </c>
      <c r="C37" s="1050">
        <v>32.888415200000004</v>
      </c>
      <c r="D37" s="1051">
        <v>51.903128080000002</v>
      </c>
      <c r="E37" s="372">
        <f t="shared" si="1"/>
        <v>-36.635003675870934</v>
      </c>
      <c r="F37" s="254">
        <v>11.436203300000004</v>
      </c>
      <c r="G37" s="523">
        <v>10.48412495</v>
      </c>
      <c r="H37" s="523">
        <v>10.968086949999998</v>
      </c>
      <c r="I37" s="523">
        <v>12.047933690000006</v>
      </c>
      <c r="J37" s="523">
        <v>11.816050930000005</v>
      </c>
      <c r="K37" s="32"/>
    </row>
    <row r="38" spans="1:11" s="33" customFormat="1" ht="18.600000000000001" customHeight="1">
      <c r="A38"/>
      <c r="B38" s="369" t="s">
        <v>277</v>
      </c>
      <c r="C38" s="1047">
        <v>149.24717526000003</v>
      </c>
      <c r="D38" s="1048">
        <v>148.87819464000003</v>
      </c>
      <c r="E38" s="1049">
        <f t="shared" si="1"/>
        <v>0.24784060613592757</v>
      </c>
      <c r="F38" s="370">
        <v>49.788226040000012</v>
      </c>
      <c r="G38" s="525">
        <v>50.177966160000011</v>
      </c>
      <c r="H38" s="525">
        <v>49.280983060000004</v>
      </c>
      <c r="I38" s="525">
        <v>56.256969219999966</v>
      </c>
      <c r="J38" s="525">
        <v>49.261882670000034</v>
      </c>
      <c r="K38" s="32"/>
    </row>
    <row r="39" spans="1:11" s="33" customFormat="1" ht="18.600000000000001" customHeight="1">
      <c r="A39"/>
      <c r="B39" s="174" t="s">
        <v>313</v>
      </c>
      <c r="C39" s="1050">
        <v>144.15632617000003</v>
      </c>
      <c r="D39" s="1051">
        <v>144.46928924000002</v>
      </c>
      <c r="E39" s="372">
        <f t="shared" si="1"/>
        <v>-0.21662947997209578</v>
      </c>
      <c r="F39" s="254">
        <v>48.251379710000009</v>
      </c>
      <c r="G39" s="523">
        <v>48.751184340000009</v>
      </c>
      <c r="H39" s="523">
        <v>47.153762120000003</v>
      </c>
      <c r="I39" s="523">
        <v>54.604617939999969</v>
      </c>
      <c r="J39" s="523">
        <v>47.817143110000032</v>
      </c>
      <c r="K39" s="32"/>
    </row>
    <row r="40" spans="1:11" s="33" customFormat="1" ht="18.600000000000001" customHeight="1">
      <c r="A40"/>
      <c r="B40" s="174" t="s">
        <v>314</v>
      </c>
      <c r="C40" s="1050">
        <v>5.090849089999999</v>
      </c>
      <c r="D40" s="1051">
        <v>4.408905400000001</v>
      </c>
      <c r="E40" s="372">
        <f t="shared" si="1"/>
        <v>15.46741488261458</v>
      </c>
      <c r="F40" s="254">
        <v>1.5368463299999997</v>
      </c>
      <c r="G40" s="523">
        <v>1.4267818199999998</v>
      </c>
      <c r="H40" s="523">
        <v>2.1272209399999999</v>
      </c>
      <c r="I40" s="523">
        <v>1.6523512799999989</v>
      </c>
      <c r="J40" s="523">
        <v>1.4447395600000006</v>
      </c>
      <c r="K40" s="32"/>
    </row>
    <row r="41" spans="1:11" s="33" customFormat="1" ht="4.2" customHeight="1">
      <c r="A41"/>
      <c r="B41" s="228"/>
      <c r="C41" s="256"/>
      <c r="D41" s="526"/>
      <c r="E41" s="581"/>
      <c r="F41" s="256"/>
      <c r="G41" s="526"/>
      <c r="H41" s="526"/>
      <c r="I41" s="526"/>
      <c r="J41" s="526"/>
      <c r="K41" s="32"/>
    </row>
    <row r="42" spans="1:11" s="33" customFormat="1" ht="18.600000000000001" customHeight="1">
      <c r="A42"/>
      <c r="B42" s="193" t="s">
        <v>304</v>
      </c>
      <c r="C42" s="253">
        <f>+C27+C35+C38</f>
        <v>226.62921629000004</v>
      </c>
      <c r="D42" s="522">
        <f>+D27+D35+D38</f>
        <v>243.54069023000005</v>
      </c>
      <c r="E42" s="582">
        <f t="shared" si="1"/>
        <v>-6.9440034533977864</v>
      </c>
      <c r="F42" s="253">
        <f t="shared" ref="F42" si="2">+F27+F35+F38</f>
        <v>76.748116500000009</v>
      </c>
      <c r="G42" s="522">
        <f t="shared" ref="G42:J42" si="3">+G27+G35+G38</f>
        <v>74.666538530000011</v>
      </c>
      <c r="H42" s="522">
        <f t="shared" si="3"/>
        <v>75.214561259999996</v>
      </c>
      <c r="I42" s="522">
        <f t="shared" si="3"/>
        <v>83.078794959999982</v>
      </c>
      <c r="J42" s="522">
        <f t="shared" si="3"/>
        <v>75.608744940000037</v>
      </c>
      <c r="K42" s="32"/>
    </row>
    <row r="43" spans="1:11" s="33" customFormat="1" ht="18.600000000000001" customHeight="1">
      <c r="A43"/>
      <c r="B43" s="57" t="s">
        <v>109</v>
      </c>
      <c r="C43" s="254">
        <v>-192.99422025000001</v>
      </c>
      <c r="D43" s="523">
        <v>-192.80050076999999</v>
      </c>
      <c r="E43" s="371">
        <f t="shared" si="1"/>
        <v>0.10047664774020652</v>
      </c>
      <c r="F43" s="254">
        <v>-65.309166380000008</v>
      </c>
      <c r="G43" s="523">
        <v>-64.53928372</v>
      </c>
      <c r="H43" s="523">
        <v>-63.145770149999997</v>
      </c>
      <c r="I43" s="523">
        <v>-63.035102649999985</v>
      </c>
      <c r="J43" s="523">
        <v>-62.096494000000021</v>
      </c>
      <c r="K43" s="32"/>
    </row>
    <row r="44" spans="1:11" s="33" customFormat="1" ht="18.600000000000001" customHeight="1">
      <c r="A44"/>
      <c r="B44" s="57" t="s">
        <v>110</v>
      </c>
      <c r="C44" s="254">
        <v>-141.29354776</v>
      </c>
      <c r="D44" s="523">
        <v>-141.82216886</v>
      </c>
      <c r="E44" s="371">
        <f t="shared" si="1"/>
        <v>-0.37273516845017268</v>
      </c>
      <c r="F44" s="254">
        <v>-47.804325019999986</v>
      </c>
      <c r="G44" s="523">
        <v>-46.354542940000002</v>
      </c>
      <c r="H44" s="523">
        <v>-47.134679800000001</v>
      </c>
      <c r="I44" s="523">
        <v>-36.248050010000007</v>
      </c>
      <c r="J44" s="523">
        <v>-47.692008590000015</v>
      </c>
      <c r="K44" s="32"/>
    </row>
    <row r="45" spans="1:11" s="33" customFormat="1" ht="18.600000000000001" customHeight="1">
      <c r="A45"/>
      <c r="B45" s="225" t="s">
        <v>111</v>
      </c>
      <c r="C45" s="255">
        <v>-50.547964840000006</v>
      </c>
      <c r="D45" s="524">
        <v>-47.799999060000005</v>
      </c>
      <c r="E45" s="581">
        <f t="shared" si="1"/>
        <v>5.7488824979905786</v>
      </c>
      <c r="F45" s="255">
        <v>-17.182789470000003</v>
      </c>
      <c r="G45" s="524">
        <v>-16.639404930000005</v>
      </c>
      <c r="H45" s="524">
        <v>-16.725770440000002</v>
      </c>
      <c r="I45" s="524">
        <v>-16.602123640000006</v>
      </c>
      <c r="J45" s="524">
        <v>-16.35047183</v>
      </c>
      <c r="K45" s="32"/>
    </row>
    <row r="46" spans="1:11" s="33" customFormat="1" ht="18.600000000000001" customHeight="1">
      <c r="A46"/>
      <c r="B46" s="193" t="s">
        <v>43</v>
      </c>
      <c r="C46" s="253">
        <v>-384.83573285</v>
      </c>
      <c r="D46" s="522">
        <v>-382.42266868999997</v>
      </c>
      <c r="E46" s="582">
        <f t="shared" si="1"/>
        <v>0.63099401723910742</v>
      </c>
      <c r="F46" s="253">
        <v>-130.29628087000003</v>
      </c>
      <c r="G46" s="522">
        <v>-127.53323158999999</v>
      </c>
      <c r="H46" s="522">
        <v>-127.00622039000001</v>
      </c>
      <c r="I46" s="522">
        <v>-115.88527630000004</v>
      </c>
      <c r="J46" s="522">
        <v>-126.13897442000001</v>
      </c>
      <c r="K46" s="32"/>
    </row>
    <row r="47" spans="1:11" s="33" customFormat="1" ht="18.600000000000001" customHeight="1">
      <c r="A47"/>
      <c r="B47" s="368"/>
      <c r="C47" s="373"/>
      <c r="D47" s="374"/>
      <c r="E47" s="373"/>
      <c r="F47" s="373"/>
      <c r="G47" s="373"/>
      <c r="H47" s="373"/>
      <c r="I47" s="373"/>
      <c r="J47" s="373"/>
      <c r="K47" s="32"/>
    </row>
    <row r="48" spans="1:11" s="33" customFormat="1" ht="18.600000000000001" customHeight="1">
      <c r="A48"/>
      <c r="B48" s="192" t="s">
        <v>305</v>
      </c>
      <c r="C48" s="151"/>
      <c r="D48" s="151"/>
      <c r="E48" s="151"/>
      <c r="F48" s="151"/>
      <c r="G48" s="151"/>
      <c r="H48" s="151"/>
      <c r="I48" s="151"/>
      <c r="J48" s="151"/>
      <c r="K48" s="32"/>
    </row>
    <row r="49" spans="1:11" s="33" customFormat="1" ht="18.600000000000001" customHeight="1">
      <c r="A49"/>
      <c r="B49" s="57" t="s">
        <v>464</v>
      </c>
      <c r="C49" s="274">
        <v>0.18388130022878382</v>
      </c>
      <c r="D49" s="500">
        <v>0.1905481728315222</v>
      </c>
      <c r="E49" s="371">
        <f>+(C49-D49)*100</f>
        <v>-0.66668726027383773</v>
      </c>
      <c r="F49" s="274">
        <v>0.18388130022878382</v>
      </c>
      <c r="G49" s="535">
        <v>0.18176146303054846</v>
      </c>
      <c r="H49" s="535">
        <v>0.18898672816079967</v>
      </c>
      <c r="I49" s="535">
        <v>0.19741084583542232</v>
      </c>
      <c r="J49" s="535">
        <v>0.1905481728315222</v>
      </c>
      <c r="K49" s="32"/>
    </row>
    <row r="50" spans="1:11" s="33" customFormat="1" ht="18.600000000000001" customHeight="1">
      <c r="A50"/>
      <c r="B50" s="57" t="s">
        <v>465</v>
      </c>
      <c r="C50" s="257">
        <v>0.19481626727520171</v>
      </c>
      <c r="D50" s="527">
        <v>0.20182586357271617</v>
      </c>
      <c r="E50" s="371">
        <f t="shared" ref="E50" si="4">+(C50-D50)*100</f>
        <v>-0.70095962975144643</v>
      </c>
      <c r="F50" s="257">
        <v>0.19481626727520171</v>
      </c>
      <c r="G50" s="527">
        <v>0.19280329250439943</v>
      </c>
      <c r="H50" s="527">
        <v>0.20038007085469425</v>
      </c>
      <c r="I50" s="527">
        <v>0.20918168931090939</v>
      </c>
      <c r="J50" s="527">
        <v>0.20182586357271617</v>
      </c>
      <c r="K50" s="32"/>
    </row>
    <row r="51" spans="1:11" s="33" customFormat="1" ht="18.600000000000001" customHeight="1">
      <c r="A51"/>
      <c r="B51" s="57" t="s">
        <v>265</v>
      </c>
      <c r="C51" s="257">
        <v>0.40592627713890495</v>
      </c>
      <c r="D51" s="527">
        <v>0.38911624563976061</v>
      </c>
      <c r="E51" s="371">
        <f>+(C51-D51)*100</f>
        <v>1.681003149914434</v>
      </c>
      <c r="F51" s="257">
        <v>0.40592627713890495</v>
      </c>
      <c r="G51" s="527">
        <v>0.39172861603738984</v>
      </c>
      <c r="H51" s="527">
        <v>0.38095827151841227</v>
      </c>
      <c r="I51" s="527">
        <v>0.37510902944503483</v>
      </c>
      <c r="J51" s="527">
        <v>0.38911624563976061</v>
      </c>
      <c r="K51" s="32"/>
    </row>
    <row r="52" spans="1:11" s="33" customFormat="1" ht="18.600000000000001" customHeight="1">
      <c r="A52"/>
      <c r="B52" s="225" t="s">
        <v>306</v>
      </c>
      <c r="C52" s="258">
        <v>9.3445905393357051E-4</v>
      </c>
      <c r="D52" s="528">
        <v>9.9471056481539714E-4</v>
      </c>
      <c r="E52" s="629">
        <f>+(C52-D52)*100</f>
        <v>-6.0251510881826637E-3</v>
      </c>
      <c r="F52" s="258">
        <v>9.3445905393357051E-4</v>
      </c>
      <c r="G52" s="528">
        <v>1.5650264428757356E-3</v>
      </c>
      <c r="H52" s="528">
        <v>9.9397026957094179E-4</v>
      </c>
      <c r="I52" s="528">
        <v>8.8691201467226742E-4</v>
      </c>
      <c r="J52" s="528">
        <v>9.9471056481539714E-4</v>
      </c>
      <c r="K52" s="32"/>
    </row>
    <row r="53" spans="1:11">
      <c r="B53"/>
      <c r="C53"/>
      <c r="D53"/>
      <c r="E53"/>
      <c r="F53" s="2"/>
      <c r="G53"/>
      <c r="H53"/>
      <c r="I53"/>
      <c r="J53" s="2"/>
      <c r="K53" s="26"/>
    </row>
    <row r="54" spans="1:11" ht="37.950000000000003" customHeight="1">
      <c r="B54" s="1212" t="s">
        <v>469</v>
      </c>
      <c r="C54" s="1212"/>
      <c r="D54" s="1212"/>
      <c r="E54" s="1212"/>
      <c r="F54" s="1212"/>
      <c r="G54" s="1212"/>
      <c r="H54" s="1212"/>
      <c r="I54" s="1212"/>
      <c r="J54" s="1212"/>
      <c r="K54" s="26"/>
    </row>
    <row r="55" spans="1:11">
      <c r="B55" s="27"/>
      <c r="C55" s="716"/>
      <c r="D55" s="717"/>
      <c r="E55" s="717"/>
      <c r="F55" s="717"/>
      <c r="G55" s="718"/>
      <c r="H55" s="27"/>
      <c r="I55" s="27"/>
      <c r="J55" s="27"/>
      <c r="K55" s="26"/>
    </row>
    <row r="56" spans="1:11">
      <c r="B56" s="28"/>
      <c r="C56" s="719"/>
      <c r="D56" s="720"/>
      <c r="E56" s="720"/>
      <c r="F56" s="720"/>
      <c r="G56" s="721"/>
      <c r="H56" s="28"/>
      <c r="I56" s="28"/>
      <c r="J56" s="28"/>
      <c r="K56" s="26"/>
    </row>
  </sheetData>
  <mergeCells count="10">
    <mergeCell ref="B54:J54"/>
    <mergeCell ref="I5:I6"/>
    <mergeCell ref="J5:J6"/>
    <mergeCell ref="G5:G6"/>
    <mergeCell ref="H5:H6"/>
    <mergeCell ref="B5:B6"/>
    <mergeCell ref="C5:C6"/>
    <mergeCell ref="D5:D6"/>
    <mergeCell ref="E5:E6"/>
    <mergeCell ref="F5:F6"/>
  </mergeCells>
  <phoneticPr fontId="96" type="noConversion"/>
  <pageMargins left="0.70866141732283472" right="0.70866141732283472" top="0.74803149606299213" bottom="0.74803149606299213" header="0.31496062992125984" footer="0.31496062992125984"/>
  <pageSetup paperSize="9" scale="52" orientation="portrait" r:id="rId1"/>
  <ignoredErrors>
    <ignoredError sqref="E23:E24 E34:E41 F41:J42" evalError="1"/>
    <ignoredError sqref="E42" evalError="1" formula="1"/>
    <ignoredError sqref="E47:H48 E43 E44:E46 E49"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8FFF-1029-4646-B496-82FEE14953AD}">
  <sheetPr codeName="Hoja32">
    <tabColor rgb="FFB7DEE8"/>
    <pageSetUpPr fitToPage="1"/>
  </sheetPr>
  <dimension ref="A1:H60"/>
  <sheetViews>
    <sheetView showGridLines="0" zoomScale="80" zoomScaleNormal="60" workbookViewId="0"/>
  </sheetViews>
  <sheetFormatPr baseColWidth="10" defaultColWidth="14.6640625" defaultRowHeight="14.4"/>
  <cols>
    <col min="1" max="1" customWidth="true" width="2.5546875" collapsed="true"/>
    <col min="2" max="2" customWidth="true" style="2" width="65.33203125" collapsed="true"/>
    <col min="3" max="7" customWidth="true" style="80" width="17.5546875" collapsed="true"/>
    <col min="8" max="16384" style="2" width="14.6640625" collapsed="true"/>
  </cols>
  <sheetData>
    <row r="1" spans="1:8" s="6" customFormat="1" ht="49.5" customHeight="1"/>
    <row r="2" spans="1:8" s="39" customFormat="1" ht="56.1" customHeight="1">
      <c r="B2" s="263" t="s">
        <v>241</v>
      </c>
    </row>
    <row r="3" spans="1:8" s="366" customFormat="1" ht="14.7" customHeight="1">
      <c r="A3" s="1"/>
      <c r="B3" s="398"/>
      <c r="C3" s="85"/>
      <c r="D3" s="85"/>
      <c r="E3" s="85"/>
      <c r="F3" s="85"/>
      <c r="G3" s="85"/>
    </row>
    <row r="4" spans="1:8" ht="3" customHeight="1">
      <c r="B4" s="157"/>
      <c r="C4" s="158"/>
      <c r="D4" s="158"/>
      <c r="E4" s="158"/>
      <c r="F4" s="158"/>
      <c r="G4" s="158"/>
      <c r="H4"/>
    </row>
    <row r="5" spans="1:8" ht="18" customHeight="1">
      <c r="B5" s="1203" t="s">
        <v>103</v>
      </c>
      <c r="C5" s="1207" t="s">
        <v>510</v>
      </c>
      <c r="D5" s="1207" t="s">
        <v>476</v>
      </c>
      <c r="E5" s="1209" t="s">
        <v>80</v>
      </c>
      <c r="F5" s="1207" t="s">
        <v>421</v>
      </c>
      <c r="G5" s="1209" t="s">
        <v>80</v>
      </c>
    </row>
    <row r="6" spans="1:8" ht="18" customHeight="1" thickBot="1">
      <c r="B6" s="1214"/>
      <c r="C6" s="1208"/>
      <c r="D6" s="1208"/>
      <c r="E6" s="1210"/>
      <c r="F6" s="1208"/>
      <c r="G6" s="1210"/>
    </row>
    <row r="7" spans="1:8" ht="18.600000000000001" customHeight="1">
      <c r="B7" s="196" t="s">
        <v>216</v>
      </c>
      <c r="C7" s="159"/>
      <c r="D7" s="159"/>
      <c r="E7" s="159"/>
      <c r="F7" s="159"/>
      <c r="G7" s="159"/>
    </row>
    <row r="8" spans="1:8" ht="18.600000000000001" customHeight="1">
      <c r="B8" s="197" t="s">
        <v>217</v>
      </c>
      <c r="C8" s="281">
        <v>41793.828111666247</v>
      </c>
      <c r="D8" s="499">
        <v>41826.697224985954</v>
      </c>
      <c r="E8" s="59">
        <f>+((C8-D8)/D8)*100</f>
        <v>-7.8584051575727232E-2</v>
      </c>
      <c r="F8" s="499">
        <v>40977.413468443148</v>
      </c>
      <c r="G8" s="59">
        <f>+((C8-F8)/F8)*100</f>
        <v>1.9923527966249577</v>
      </c>
    </row>
    <row r="9" spans="1:8" ht="18.600000000000001" customHeight="1">
      <c r="B9" s="197" t="s">
        <v>137</v>
      </c>
      <c r="C9" s="281">
        <v>39325.217498022612</v>
      </c>
      <c r="D9" s="340">
        <v>39272.856477667636</v>
      </c>
      <c r="E9" s="96">
        <f t="shared" ref="E9:E10" si="0">+((C9-D9)/D9)*100</f>
        <v>0.13332623356478021</v>
      </c>
      <c r="F9" s="340">
        <v>38514.527059790758</v>
      </c>
      <c r="G9" s="96">
        <f>+((C9-F9)/F9)*100</f>
        <v>2.1048952177793088</v>
      </c>
    </row>
    <row r="10" spans="1:8" ht="18.600000000000001" customHeight="1">
      <c r="B10" s="198" t="s">
        <v>218</v>
      </c>
      <c r="C10" s="281">
        <v>2468.6106135336363</v>
      </c>
      <c r="D10" s="340">
        <v>2553.8407473183506</v>
      </c>
      <c r="E10" s="96">
        <f t="shared" si="0"/>
        <v>-3.3373315808438662</v>
      </c>
      <c r="F10" s="340">
        <v>2462.8864086623071</v>
      </c>
      <c r="G10" s="96">
        <f>+((C10-F10)/F10)*100</f>
        <v>0.23241854968204834</v>
      </c>
    </row>
    <row r="11" spans="1:8" ht="18">
      <c r="B11" s="199"/>
      <c r="C11" s="94"/>
      <c r="D11" s="94"/>
      <c r="E11" s="94"/>
      <c r="F11" s="94"/>
      <c r="G11" s="94"/>
    </row>
    <row r="12" spans="1:8" ht="18.600000000000001" customHeight="1">
      <c r="B12" s="196" t="s">
        <v>219</v>
      </c>
      <c r="C12" s="159"/>
      <c r="D12" s="159"/>
      <c r="E12" s="159"/>
      <c r="F12" s="159"/>
      <c r="G12" s="159"/>
    </row>
    <row r="13" spans="1:8" ht="18.600000000000001" customHeight="1">
      <c r="B13" s="229" t="s">
        <v>220</v>
      </c>
      <c r="C13" s="1107">
        <v>18127.070727950002</v>
      </c>
      <c r="D13" s="480">
        <v>17637.444906700002</v>
      </c>
      <c r="E13" s="282">
        <f t="shared" ref="E13:E24" si="1">+((C13-D13)/D13)*100</f>
        <v>2.7760586855979557</v>
      </c>
      <c r="F13" s="480">
        <v>16775.198169410003</v>
      </c>
      <c r="G13" s="282">
        <f t="shared" ref="G13:G24" si="2">+((C13-F13)/F13)*100</f>
        <v>8.0587576068411071</v>
      </c>
    </row>
    <row r="14" spans="1:8" ht="18.600000000000001" customHeight="1">
      <c r="B14" s="186" t="s">
        <v>221</v>
      </c>
      <c r="C14" s="1108">
        <v>16692.423782450001</v>
      </c>
      <c r="D14" s="400">
        <v>16192.25576611</v>
      </c>
      <c r="E14" s="283">
        <f t="shared" si="1"/>
        <v>3.0889335220781349</v>
      </c>
      <c r="F14" s="400">
        <v>15232.244325200001</v>
      </c>
      <c r="G14" s="283">
        <f t="shared" si="2"/>
        <v>9.5861084294341374</v>
      </c>
    </row>
    <row r="15" spans="1:8" ht="18.600000000000001" customHeight="1">
      <c r="B15" s="186" t="s">
        <v>155</v>
      </c>
      <c r="C15" s="1108">
        <v>1434.6469455000006</v>
      </c>
      <c r="D15" s="400">
        <v>1445.1891405900024</v>
      </c>
      <c r="E15" s="283">
        <f t="shared" si="1"/>
        <v>-0.72946819166506394</v>
      </c>
      <c r="F15" s="400">
        <v>1542.953844210002</v>
      </c>
      <c r="G15" s="283">
        <f t="shared" si="2"/>
        <v>-7.0194516262704498</v>
      </c>
    </row>
    <row r="16" spans="1:8" ht="18.600000000000001" customHeight="1">
      <c r="B16" s="401" t="s">
        <v>156</v>
      </c>
      <c r="C16" s="1108">
        <v>1242.90968372</v>
      </c>
      <c r="D16" s="400">
        <v>1248.8778806600001</v>
      </c>
      <c r="E16" s="283">
        <f t="shared" si="1"/>
        <v>-0.47788475017637905</v>
      </c>
      <c r="F16" s="400">
        <v>1334.593253</v>
      </c>
      <c r="G16" s="283">
        <f t="shared" si="2"/>
        <v>-6.8697761714220222</v>
      </c>
    </row>
    <row r="17" spans="2:7" ht="18.600000000000001" customHeight="1">
      <c r="B17" s="278" t="s">
        <v>222</v>
      </c>
      <c r="C17" s="1109">
        <v>12497.594012399992</v>
      </c>
      <c r="D17" s="402">
        <v>12746.356433530009</v>
      </c>
      <c r="E17" s="284">
        <f t="shared" si="1"/>
        <v>-1.9516355315126257</v>
      </c>
      <c r="F17" s="402">
        <v>12351.473520510135</v>
      </c>
      <c r="G17" s="284">
        <f t="shared" si="2"/>
        <v>1.1830207274234723</v>
      </c>
    </row>
    <row r="18" spans="2:7" ht="18.600000000000001" customHeight="1">
      <c r="B18" s="278" t="s">
        <v>158</v>
      </c>
      <c r="C18" s="1109">
        <v>1840.4366289700031</v>
      </c>
      <c r="D18" s="402">
        <v>1879.3444387199927</v>
      </c>
      <c r="E18" s="284">
        <f t="shared" si="1"/>
        <v>-2.070286263038053</v>
      </c>
      <c r="F18" s="402">
        <v>1857.4311767199988</v>
      </c>
      <c r="G18" s="284">
        <f t="shared" si="2"/>
        <v>-0.91494898777385958</v>
      </c>
    </row>
    <row r="19" spans="2:7" ht="18.600000000000001" customHeight="1">
      <c r="B19" s="587" t="s">
        <v>223</v>
      </c>
      <c r="C19" s="1110">
        <v>32465.101369319997</v>
      </c>
      <c r="D19" s="588">
        <v>32263.145778950005</v>
      </c>
      <c r="E19" s="589">
        <f t="shared" si="1"/>
        <v>0.62596372887406548</v>
      </c>
      <c r="F19" s="588">
        <v>30984.102866640136</v>
      </c>
      <c r="G19" s="589">
        <f t="shared" si="2"/>
        <v>4.7798656913007376</v>
      </c>
    </row>
    <row r="20" spans="2:7" ht="18.600000000000001" customHeight="1">
      <c r="B20" s="121" t="s">
        <v>224</v>
      </c>
      <c r="C20" s="1108">
        <v>31964.981608319995</v>
      </c>
      <c r="D20" s="400">
        <v>31720.528462950002</v>
      </c>
      <c r="E20" s="283">
        <f t="shared" si="1"/>
        <v>0.77064650942217872</v>
      </c>
      <c r="F20" s="400">
        <v>30428.709454640135</v>
      </c>
      <c r="G20" s="283">
        <f t="shared" si="2"/>
        <v>5.0487588241951906</v>
      </c>
    </row>
    <row r="21" spans="2:7" ht="18.600000000000001" customHeight="1">
      <c r="B21" s="121" t="s">
        <v>225</v>
      </c>
      <c r="C21" s="1108">
        <v>500.11976100000174</v>
      </c>
      <c r="D21" s="400">
        <v>542.61731600000348</v>
      </c>
      <c r="E21" s="283">
        <f t="shared" si="1"/>
        <v>-7.8319570251240309</v>
      </c>
      <c r="F21" s="400">
        <v>555.39341200000126</v>
      </c>
      <c r="G21" s="283">
        <f t="shared" si="2"/>
        <v>-9.9521618020199689</v>
      </c>
    </row>
    <row r="22" spans="2:7" ht="18.600000000000001" customHeight="1">
      <c r="B22" s="280" t="s">
        <v>226</v>
      </c>
      <c r="C22" s="1111">
        <v>-430.44927159000144</v>
      </c>
      <c r="D22" s="404">
        <v>-475.59708588000285</v>
      </c>
      <c r="E22" s="286">
        <f t="shared" si="1"/>
        <v>-9.4928702530764841</v>
      </c>
      <c r="F22" s="404">
        <v>-503.88818674999857</v>
      </c>
      <c r="G22" s="286">
        <f t="shared" si="2"/>
        <v>-14.574446690974607</v>
      </c>
    </row>
    <row r="23" spans="2:7" ht="18.600000000000001" customHeight="1">
      <c r="B23" s="279" t="s">
        <v>227</v>
      </c>
      <c r="C23" s="1112">
        <v>32034.652097729995</v>
      </c>
      <c r="D23" s="403">
        <v>31787.548693070003</v>
      </c>
      <c r="E23" s="285">
        <f t="shared" si="1"/>
        <v>0.77735910700740352</v>
      </c>
      <c r="F23" s="403">
        <v>30480.214679890138</v>
      </c>
      <c r="G23" s="285">
        <f t="shared" si="2"/>
        <v>5.0998243751394083</v>
      </c>
    </row>
    <row r="24" spans="2:7" ht="18.600000000000001" customHeight="1">
      <c r="B24" s="280" t="s">
        <v>161</v>
      </c>
      <c r="C24" s="1111">
        <v>2316.7336500099955</v>
      </c>
      <c r="D24" s="404">
        <v>2314.2564373599926</v>
      </c>
      <c r="E24" s="286">
        <f t="shared" si="1"/>
        <v>0.10704140690773287</v>
      </c>
      <c r="F24" s="404">
        <v>2453.6499575300004</v>
      </c>
      <c r="G24" s="286">
        <f t="shared" si="2"/>
        <v>-5.5801075903195896</v>
      </c>
    </row>
    <row r="25" spans="2:7" ht="18">
      <c r="B25" s="197"/>
      <c r="C25" s="405"/>
      <c r="D25" s="405"/>
      <c r="E25" s="405"/>
      <c r="F25" s="405"/>
      <c r="G25" s="405"/>
    </row>
    <row r="26" spans="2:7" ht="18.600000000000001" customHeight="1">
      <c r="B26" s="196" t="s">
        <v>228</v>
      </c>
      <c r="C26" s="159"/>
      <c r="D26" s="159"/>
      <c r="E26" s="159"/>
      <c r="F26" s="159"/>
      <c r="G26" s="159"/>
    </row>
    <row r="27" spans="2:7" ht="18.600000000000001" customHeight="1">
      <c r="B27" s="169" t="s">
        <v>229</v>
      </c>
      <c r="C27" s="281">
        <v>31825.088337220001</v>
      </c>
      <c r="D27" s="499">
        <v>31604.870620160007</v>
      </c>
      <c r="E27" s="59">
        <f t="shared" ref="E27:E37" si="3">+((C27-D27)/D27)*100</f>
        <v>0.69678411187521749</v>
      </c>
      <c r="F27" s="499">
        <v>30270.265633020113</v>
      </c>
      <c r="G27" s="59">
        <f t="shared" ref="G27:G37" si="4">+((C27-F27)/F27)*100</f>
        <v>5.1364686489695659</v>
      </c>
    </row>
    <row r="28" spans="2:7" ht="18.600000000000001" customHeight="1">
      <c r="B28" s="190" t="s">
        <v>163</v>
      </c>
      <c r="C28" s="281">
        <v>16773.68470704</v>
      </c>
      <c r="D28" s="340">
        <v>16724.605253790007</v>
      </c>
      <c r="E28" s="59">
        <f t="shared" si="3"/>
        <v>0.293456571950307</v>
      </c>
      <c r="F28" s="340">
        <v>15936.295858850071</v>
      </c>
      <c r="G28" s="59">
        <f t="shared" si="4"/>
        <v>5.2546015435882643</v>
      </c>
    </row>
    <row r="29" spans="2:7" ht="18.600000000000001" customHeight="1">
      <c r="B29" s="190" t="s">
        <v>230</v>
      </c>
      <c r="C29" s="281">
        <v>15051.403630180001</v>
      </c>
      <c r="D29" s="340">
        <v>14880.26536637</v>
      </c>
      <c r="E29" s="59">
        <f t="shared" si="3"/>
        <v>1.1501022300098205</v>
      </c>
      <c r="F29" s="340">
        <v>14333.969774170044</v>
      </c>
      <c r="G29" s="59">
        <f t="shared" si="4"/>
        <v>5.0051302417476826</v>
      </c>
    </row>
    <row r="30" spans="2:7" ht="18.600000000000001" customHeight="1">
      <c r="B30" s="218" t="s">
        <v>164</v>
      </c>
      <c r="C30" s="241">
        <v>97.711624389999983</v>
      </c>
      <c r="D30" s="399">
        <v>118.02615412999999</v>
      </c>
      <c r="E30" s="288">
        <f t="shared" si="3"/>
        <v>-17.211888237605844</v>
      </c>
      <c r="F30" s="399">
        <v>120.29834781</v>
      </c>
      <c r="G30" s="288">
        <f t="shared" si="4"/>
        <v>-18.775589051043024</v>
      </c>
    </row>
    <row r="31" spans="2:7" ht="18.600000000000001" customHeight="1">
      <c r="B31" s="181" t="s">
        <v>165</v>
      </c>
      <c r="C31" s="1096">
        <v>31922.799961609999</v>
      </c>
      <c r="D31" s="383">
        <v>31722.896774290006</v>
      </c>
      <c r="E31" s="251">
        <f t="shared" si="3"/>
        <v>0.63015426599378366</v>
      </c>
      <c r="F31" s="383">
        <v>30390.563980830113</v>
      </c>
      <c r="G31" s="251">
        <f t="shared" si="4"/>
        <v>5.0418148927620958</v>
      </c>
    </row>
    <row r="32" spans="2:7" ht="18.600000000000001" customHeight="1">
      <c r="B32" s="169" t="s">
        <v>231</v>
      </c>
      <c r="C32" s="1094">
        <v>5417.319593659995</v>
      </c>
      <c r="D32" s="381">
        <v>5187.3543941900116</v>
      </c>
      <c r="E32" s="47">
        <f t="shared" si="3"/>
        <v>4.4331885195187581</v>
      </c>
      <c r="F32" s="381">
        <v>4889.7194867300022</v>
      </c>
      <c r="G32" s="47">
        <f t="shared" si="4"/>
        <v>10.789987204006771</v>
      </c>
    </row>
    <row r="33" spans="2:7" ht="18.600000000000001" customHeight="1">
      <c r="B33" s="215" t="s">
        <v>104</v>
      </c>
      <c r="C33" s="1113">
        <v>5417.319593659995</v>
      </c>
      <c r="D33" s="406">
        <v>5187.3543941900116</v>
      </c>
      <c r="E33" s="289">
        <f t="shared" si="3"/>
        <v>4.4331885195187581</v>
      </c>
      <c r="F33" s="406">
        <v>4889.7194867300022</v>
      </c>
      <c r="G33" s="289">
        <f t="shared" si="4"/>
        <v>10.789987204006771</v>
      </c>
    </row>
    <row r="34" spans="2:7" ht="18.600000000000001" customHeight="1">
      <c r="B34" s="181" t="s">
        <v>167</v>
      </c>
      <c r="C34" s="1096">
        <v>53.606742250000003</v>
      </c>
      <c r="D34" s="383">
        <v>72.459879300000011</v>
      </c>
      <c r="E34" s="251">
        <f t="shared" si="3"/>
        <v>-26.018725441073158</v>
      </c>
      <c r="F34" s="383">
        <v>76.012461680000001</v>
      </c>
      <c r="G34" s="251">
        <f t="shared" si="4"/>
        <v>-29.476376550366705</v>
      </c>
    </row>
    <row r="35" spans="2:7" ht="18.600000000000001" customHeight="1">
      <c r="B35" s="233" t="s">
        <v>232</v>
      </c>
      <c r="C35" s="1093">
        <v>37393.726297519992</v>
      </c>
      <c r="D35" s="380">
        <v>36982.711047780016</v>
      </c>
      <c r="E35" s="290">
        <f t="shared" si="3"/>
        <v>1.1113713356734785</v>
      </c>
      <c r="F35" s="380">
        <v>35356.295929240114</v>
      </c>
      <c r="G35" s="290">
        <f t="shared" si="4"/>
        <v>5.7625673581798962</v>
      </c>
    </row>
    <row r="36" spans="2:7" ht="18.600000000000001" customHeight="1">
      <c r="B36" s="593" t="s">
        <v>242</v>
      </c>
      <c r="C36" s="1117"/>
      <c r="D36" s="407"/>
      <c r="E36" s="283"/>
      <c r="F36" s="407"/>
      <c r="G36" s="283"/>
    </row>
    <row r="37" spans="2:7" ht="18.600000000000001" customHeight="1">
      <c r="B37" s="225" t="s">
        <v>434</v>
      </c>
      <c r="C37" s="241">
        <v>5233.9247100299999</v>
      </c>
      <c r="D37" s="399">
        <v>4931.7938947899956</v>
      </c>
      <c r="E37" s="288">
        <f t="shared" si="3"/>
        <v>6.1261849478174417</v>
      </c>
      <c r="F37" s="399">
        <v>4684.7163153800038</v>
      </c>
      <c r="G37" s="288">
        <f t="shared" si="4"/>
        <v>11.723407730088917</v>
      </c>
    </row>
    <row r="38" spans="2:7" ht="18">
      <c r="B38" s="197"/>
      <c r="C38" s="405"/>
      <c r="D38" s="405"/>
      <c r="E38" s="405"/>
      <c r="F38" s="405"/>
      <c r="G38" s="405"/>
    </row>
    <row r="39" spans="2:7" ht="18.600000000000001" customHeight="1">
      <c r="B39" s="196" t="s">
        <v>233</v>
      </c>
      <c r="C39" s="159"/>
      <c r="D39" s="159"/>
      <c r="E39" s="159"/>
      <c r="F39" s="159"/>
      <c r="G39" s="159"/>
    </row>
    <row r="40" spans="2:7" ht="18.600000000000001" customHeight="1">
      <c r="B40" s="197" t="s">
        <v>496</v>
      </c>
      <c r="C40" s="1114">
        <v>1.4783737221288916E-2</v>
      </c>
      <c r="D40" s="500">
        <v>1.6112463669616151E-2</v>
      </c>
      <c r="E40" s="283">
        <f>+(C40-D40)*100</f>
        <v>-0.13287264483272354</v>
      </c>
      <c r="F40" s="500">
        <v>1.7136716782767895E-2</v>
      </c>
      <c r="G40" s="283">
        <f>+(C40-F40)*100</f>
        <v>-0.23529795614789795</v>
      </c>
    </row>
    <row r="41" spans="2:7" ht="18.600000000000001" customHeight="1">
      <c r="B41" s="198" t="s">
        <v>497</v>
      </c>
      <c r="C41" s="1115">
        <v>0.85396942456717406</v>
      </c>
      <c r="D41" s="408">
        <v>0.87024636850529158</v>
      </c>
      <c r="E41" s="409">
        <f>+(C41-D41)*100</f>
        <v>-1.6276943938117516</v>
      </c>
      <c r="F41" s="408">
        <v>0.89646116849294621</v>
      </c>
      <c r="G41" s="409">
        <f>+(C41-F41)*100</f>
        <v>-4.2491743925772152</v>
      </c>
    </row>
    <row r="42" spans="2:7" ht="18">
      <c r="B42" s="197"/>
      <c r="C42" s="405"/>
      <c r="D42" s="405"/>
      <c r="E42" s="405"/>
      <c r="F42" s="405"/>
      <c r="G42" s="405"/>
    </row>
    <row r="43" spans="2:7" ht="18.600000000000001" customHeight="1">
      <c r="B43" s="196" t="s">
        <v>234</v>
      </c>
      <c r="C43" s="159"/>
      <c r="D43" s="159"/>
      <c r="E43" s="159"/>
      <c r="F43" s="159"/>
      <c r="G43" s="159"/>
    </row>
    <row r="44" spans="2:7" ht="18.600000000000001" customHeight="1">
      <c r="B44" s="57" t="s">
        <v>235</v>
      </c>
      <c r="C44" s="1116">
        <v>1.8381369999999999</v>
      </c>
      <c r="D44" s="990">
        <v>1.838865</v>
      </c>
      <c r="E44" s="991">
        <f>+C44-D44</f>
        <v>-7.2800000000006193E-4</v>
      </c>
      <c r="F44" s="990">
        <v>1.839213</v>
      </c>
      <c r="G44" s="991">
        <f>+C44-F44</f>
        <v>-1.0760000000000769E-3</v>
      </c>
    </row>
    <row r="45" spans="2:7" ht="18.600000000000001" customHeight="1">
      <c r="B45" s="57" t="s">
        <v>61</v>
      </c>
      <c r="C45" s="633">
        <v>4430</v>
      </c>
      <c r="D45" s="634">
        <v>4354</v>
      </c>
      <c r="E45" s="1034">
        <f>+C45-D45</f>
        <v>76</v>
      </c>
      <c r="F45" s="634">
        <v>4234</v>
      </c>
      <c r="G45" s="1034">
        <f>+C45-F45</f>
        <v>196</v>
      </c>
    </row>
    <row r="46" spans="2:7" ht="18.600000000000001" customHeight="1">
      <c r="B46" s="57" t="s">
        <v>237</v>
      </c>
      <c r="C46" s="633">
        <v>302</v>
      </c>
      <c r="D46" s="634">
        <v>303</v>
      </c>
      <c r="E46" s="1146">
        <f>+C46-D46</f>
        <v>-1</v>
      </c>
      <c r="F46" s="634">
        <v>303</v>
      </c>
      <c r="G46" s="1146">
        <f>+(C46-F46)</f>
        <v>-1</v>
      </c>
    </row>
    <row r="47" spans="2:7" ht="18.600000000000001" customHeight="1">
      <c r="B47" s="169" t="s">
        <v>238</v>
      </c>
      <c r="C47" s="633">
        <v>260</v>
      </c>
      <c r="D47" s="634">
        <v>261</v>
      </c>
      <c r="E47" s="1146">
        <f>+C47-D47</f>
        <v>-1</v>
      </c>
      <c r="F47" s="634">
        <v>261</v>
      </c>
      <c r="G47" s="1146">
        <f t="shared" ref="G47:G48" si="5">+(C47-F47)</f>
        <v>-1</v>
      </c>
    </row>
    <row r="48" spans="2:7" ht="18.600000000000001" customHeight="1">
      <c r="B48" s="225" t="s">
        <v>530</v>
      </c>
      <c r="C48" s="635">
        <v>1236</v>
      </c>
      <c r="D48" s="636">
        <v>1241</v>
      </c>
      <c r="E48" s="1147">
        <f>+C48-D48</f>
        <v>-5</v>
      </c>
      <c r="F48" s="636">
        <v>1241</v>
      </c>
      <c r="G48" s="1148">
        <f t="shared" si="5"/>
        <v>-5</v>
      </c>
    </row>
    <row r="49" spans="1:8" ht="18">
      <c r="B49" s="410"/>
      <c r="C49" s="95"/>
      <c r="D49" s="95"/>
      <c r="E49" s="95"/>
      <c r="F49" s="95"/>
      <c r="G49" s="95"/>
    </row>
    <row r="50" spans="1:8" s="33" customFormat="1" ht="37.200000000000003" customHeight="1">
      <c r="A50"/>
      <c r="B50" s="1201" t="s">
        <v>389</v>
      </c>
      <c r="C50" s="1201"/>
      <c r="D50" s="1201"/>
      <c r="E50" s="1201"/>
      <c r="F50" s="724"/>
      <c r="G50" s="724"/>
      <c r="H50" s="496"/>
    </row>
    <row r="51" spans="1:8" customFormat="1" ht="18.600000000000001">
      <c r="B51" s="1033" t="s">
        <v>432</v>
      </c>
      <c r="C51" s="471"/>
      <c r="D51" s="471"/>
      <c r="E51" s="471"/>
      <c r="F51" s="1135"/>
    </row>
    <row r="52" spans="1:8">
      <c r="B52" s="1160" t="s">
        <v>531</v>
      </c>
      <c r="C52" s="1160"/>
      <c r="D52" s="1160"/>
      <c r="E52" s="1160"/>
    </row>
    <row r="55" spans="1:8">
      <c r="C55" s="2"/>
      <c r="D55" s="2"/>
      <c r="E55" s="2"/>
      <c r="F55" s="2"/>
      <c r="G55" s="2"/>
    </row>
    <row r="56" spans="1:8">
      <c r="C56" s="2"/>
      <c r="D56" s="2"/>
      <c r="E56" s="2"/>
      <c r="F56" s="2"/>
      <c r="G56" s="2"/>
    </row>
    <row r="57" spans="1:8">
      <c r="C57" s="2"/>
      <c r="D57" s="2"/>
      <c r="E57" s="2"/>
      <c r="F57" s="2"/>
      <c r="G57" s="2"/>
    </row>
    <row r="58" spans="1:8">
      <c r="C58" s="2"/>
      <c r="D58" s="2"/>
      <c r="E58" s="2"/>
      <c r="F58" s="2"/>
      <c r="G58" s="2"/>
    </row>
    <row r="59" spans="1:8">
      <c r="C59" s="2"/>
      <c r="D59" s="2"/>
      <c r="E59" s="2"/>
      <c r="F59" s="2"/>
      <c r="G59" s="2"/>
    </row>
    <row r="60" spans="1:8">
      <c r="C60" s="2"/>
      <c r="D60" s="2"/>
      <c r="E60" s="2"/>
      <c r="F60" s="2"/>
      <c r="G60" s="2"/>
    </row>
  </sheetData>
  <mergeCells count="8">
    <mergeCell ref="B52:E52"/>
    <mergeCell ref="G5:G6"/>
    <mergeCell ref="F5:F6"/>
    <mergeCell ref="B5:B6"/>
    <mergeCell ref="C5:C6"/>
    <mergeCell ref="B50:E50"/>
    <mergeCell ref="D5:D6"/>
    <mergeCell ref="E5:E6"/>
  </mergeCells>
  <phoneticPr fontId="96" type="noConversion"/>
  <pageMargins left="0.70866141732283472" right="0.70866141732283472" top="0.74803149606299213" bottom="0.74803149606299213" header="0.31496062992125984" footer="0.31496062992125984"/>
  <pageSetup paperSize="9" scale="52" orientation="portrait" r:id="rId1"/>
  <ignoredErrors>
    <ignoredError sqref="G8:G39 G42:G43" evalError="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22A7-F962-465C-AC20-C9028CA49ADF}">
  <sheetPr codeName="Hoja34">
    <tabColor rgb="FFB7DEE8"/>
  </sheetPr>
  <dimension ref="A1:J29"/>
  <sheetViews>
    <sheetView showGridLines="0" zoomScale="60" zoomScaleNormal="60" workbookViewId="0"/>
  </sheetViews>
  <sheetFormatPr baseColWidth="10" defaultColWidth="11.44140625" defaultRowHeight="13.2"/>
  <cols>
    <col min="1" max="1" customWidth="true" width="2.5546875" collapsed="true"/>
    <col min="2" max="2" customWidth="true" width="82.33203125" collapsed="true"/>
    <col min="3" max="10" customWidth="true" width="17.5546875" collapsed="true"/>
    <col min="11" max="11" customWidth="true" width="4.109375" collapsed="true"/>
  </cols>
  <sheetData>
    <row r="1" spans="1:10" s="6" customFormat="1" ht="49.5" customHeight="1">
      <c r="C1" s="79"/>
      <c r="D1" s="79"/>
      <c r="E1" s="79"/>
      <c r="F1" s="79"/>
      <c r="G1" s="79" t="s">
        <v>5</v>
      </c>
      <c r="H1" s="79"/>
      <c r="I1" s="79"/>
      <c r="J1" s="79"/>
    </row>
    <row r="2" spans="1:10" s="39" customFormat="1" ht="56.1" customHeight="1">
      <c r="B2" s="263" t="s">
        <v>243</v>
      </c>
    </row>
    <row r="3" spans="1:10" s="30" customFormat="1" ht="14.7" customHeight="1">
      <c r="A3" s="1"/>
      <c r="B3" s="477"/>
      <c r="C3" s="481"/>
      <c r="D3" s="481"/>
      <c r="E3" s="477"/>
      <c r="F3" s="477"/>
      <c r="G3" s="477"/>
      <c r="H3" s="477"/>
    </row>
    <row r="4" spans="1:10" ht="3" customHeight="1">
      <c r="B4" s="134"/>
      <c r="C4" s="134"/>
      <c r="D4" s="134"/>
      <c r="E4" s="134"/>
      <c r="F4" s="134"/>
      <c r="G4" s="134"/>
      <c r="H4" s="134"/>
      <c r="I4" s="134"/>
      <c r="J4" s="134"/>
    </row>
    <row r="5" spans="1:10" ht="18" customHeight="1">
      <c r="B5" s="1215" t="s">
        <v>103</v>
      </c>
      <c r="C5" s="1205" t="s">
        <v>506</v>
      </c>
      <c r="D5" s="1205" t="s">
        <v>507</v>
      </c>
      <c r="E5" s="1205" t="s">
        <v>80</v>
      </c>
      <c r="F5" s="1153" t="s">
        <v>504</v>
      </c>
      <c r="G5" s="1153" t="s">
        <v>474</v>
      </c>
      <c r="H5" s="1153" t="s">
        <v>438</v>
      </c>
      <c r="I5" s="1153" t="s">
        <v>418</v>
      </c>
      <c r="J5" s="1153" t="s">
        <v>410</v>
      </c>
    </row>
    <row r="6" spans="1:10" ht="18" customHeight="1" thickBot="1">
      <c r="B6" s="1216"/>
      <c r="C6" s="1206"/>
      <c r="D6" s="1206"/>
      <c r="E6" s="1206"/>
      <c r="F6" s="1190"/>
      <c r="G6" s="1190"/>
      <c r="H6" s="1190"/>
      <c r="I6" s="1190"/>
      <c r="J6" s="1190"/>
    </row>
    <row r="7" spans="1:10" ht="18.600000000000001" customHeight="1">
      <c r="B7" s="243" t="s">
        <v>40</v>
      </c>
      <c r="C7" s="556">
        <v>102.58727769472523</v>
      </c>
      <c r="D7" s="1038">
        <v>56.308609527563263</v>
      </c>
      <c r="E7" s="557">
        <f>+((C7-D7)/D7)*100</f>
        <v>82.18755276581355</v>
      </c>
      <c r="F7" s="556">
        <v>36.194100728042059</v>
      </c>
      <c r="G7" s="1038">
        <v>30.452309017260585</v>
      </c>
      <c r="H7" s="1038">
        <v>35.940867949422568</v>
      </c>
      <c r="I7" s="1038">
        <v>26.980398164715258</v>
      </c>
      <c r="J7" s="1038">
        <v>29.972689618203372</v>
      </c>
    </row>
    <row r="8" spans="1:10" ht="18.600000000000001" customHeight="1">
      <c r="B8" s="37" t="s">
        <v>67</v>
      </c>
      <c r="C8" s="733">
        <v>49.587380000000003</v>
      </c>
      <c r="D8" s="1039">
        <v>88.491838599999994</v>
      </c>
      <c r="E8" s="1040">
        <f t="shared" ref="E8:E24" si="0">+((C8-D8)/D8)*100</f>
        <v>-43.963894541569616</v>
      </c>
      <c r="F8" s="1035">
        <v>0</v>
      </c>
      <c r="G8" s="1039">
        <v>0</v>
      </c>
      <c r="H8" s="1039">
        <v>49.587380000000003</v>
      </c>
      <c r="I8" s="1037">
        <v>0</v>
      </c>
      <c r="J8" s="1037">
        <v>0</v>
      </c>
    </row>
    <row r="9" spans="1:10" ht="18.600000000000001" customHeight="1">
      <c r="B9" s="37" t="s">
        <v>68</v>
      </c>
      <c r="C9" s="733">
        <v>-1.9064483240023105</v>
      </c>
      <c r="D9" s="1039">
        <v>7.6631877975223386</v>
      </c>
      <c r="E9" s="1020">
        <f t="shared" si="0"/>
        <v>-124.87800605145947</v>
      </c>
      <c r="F9" s="733">
        <v>2.9367577858710039</v>
      </c>
      <c r="G9" s="1039">
        <v>4.8693147605942144</v>
      </c>
      <c r="H9" s="1039">
        <v>-9.7125208704675288</v>
      </c>
      <c r="I9" s="1039">
        <v>4.4239118082440445</v>
      </c>
      <c r="J9" s="1039">
        <v>2.2428766225151651</v>
      </c>
    </row>
    <row r="10" spans="1:10" ht="18.600000000000001" customHeight="1">
      <c r="B10" s="37" t="s">
        <v>41</v>
      </c>
      <c r="C10" s="1035">
        <v>0</v>
      </c>
      <c r="D10" s="1037">
        <v>0</v>
      </c>
      <c r="E10" s="1020" t="e">
        <f t="shared" si="0"/>
        <v>#DIV/0!</v>
      </c>
      <c r="F10" s="1035">
        <v>0</v>
      </c>
      <c r="G10" s="1037">
        <v>0</v>
      </c>
      <c r="H10" s="1037">
        <v>0</v>
      </c>
      <c r="I10" s="1037">
        <v>0</v>
      </c>
      <c r="J10" s="1037">
        <v>0</v>
      </c>
    </row>
    <row r="11" spans="1:10" ht="18.600000000000001" customHeight="1">
      <c r="B11" s="37" t="s">
        <v>69</v>
      </c>
      <c r="C11" s="733">
        <v>-4.9429999999999996</v>
      </c>
      <c r="D11" s="1039">
        <v>-6.68</v>
      </c>
      <c r="E11" s="1040">
        <f t="shared" si="0"/>
        <v>-26.00299401197605</v>
      </c>
      <c r="F11" s="733">
        <v>-0.43800000000000006</v>
      </c>
      <c r="G11" s="1039">
        <v>-4.407</v>
      </c>
      <c r="H11" s="1039">
        <v>-9.8000000000000004E-2</v>
      </c>
      <c r="I11" s="1039">
        <v>2.5550000000000006</v>
      </c>
      <c r="J11" s="1039">
        <v>-6.375</v>
      </c>
    </row>
    <row r="12" spans="1:10" ht="18.600000000000001" customHeight="1">
      <c r="B12" s="37" t="s">
        <v>297</v>
      </c>
      <c r="C12" s="1035">
        <v>0</v>
      </c>
      <c r="D12" s="1037">
        <v>0</v>
      </c>
      <c r="E12" s="1020" t="e">
        <f t="shared" si="0"/>
        <v>#DIV/0!</v>
      </c>
      <c r="F12" s="1035">
        <v>0</v>
      </c>
      <c r="G12" s="1037">
        <v>0</v>
      </c>
      <c r="H12" s="1037">
        <v>0</v>
      </c>
      <c r="I12" s="1037">
        <v>0</v>
      </c>
      <c r="J12" s="1037">
        <v>0</v>
      </c>
    </row>
    <row r="13" spans="1:10" ht="18.600000000000001" customHeight="1">
      <c r="B13" s="208" t="s">
        <v>70</v>
      </c>
      <c r="C13" s="972">
        <v>-5.5910000000000002</v>
      </c>
      <c r="D13" s="1041">
        <v>-3.7789999999999999</v>
      </c>
      <c r="E13" s="1042">
        <f t="shared" si="0"/>
        <v>47.949192908176776</v>
      </c>
      <c r="F13" s="972">
        <v>-1.4970000000000001</v>
      </c>
      <c r="G13" s="1045">
        <v>0</v>
      </c>
      <c r="H13" s="1041">
        <v>-4.0940000000000003</v>
      </c>
      <c r="I13" s="1045">
        <v>0</v>
      </c>
      <c r="J13" s="1045">
        <v>0</v>
      </c>
    </row>
    <row r="14" spans="1:10" ht="18.600000000000001" customHeight="1">
      <c r="B14" s="222" t="s">
        <v>42</v>
      </c>
      <c r="C14" s="506">
        <v>139.73420937072291</v>
      </c>
      <c r="D14" s="585">
        <v>142.00463592508561</v>
      </c>
      <c r="E14" s="557">
        <f t="shared" si="0"/>
        <v>-1.5988397417957969</v>
      </c>
      <c r="F14" s="506">
        <v>37.195858513913066</v>
      </c>
      <c r="G14" s="585">
        <v>30.9146237778548</v>
      </c>
      <c r="H14" s="585">
        <v>71.623727078955042</v>
      </c>
      <c r="I14" s="585">
        <v>33.959309972959304</v>
      </c>
      <c r="J14" s="585">
        <v>25.840566240718537</v>
      </c>
    </row>
    <row r="15" spans="1:10" ht="18.600000000000001" customHeight="1">
      <c r="B15" s="37" t="s">
        <v>419</v>
      </c>
      <c r="C15" s="270">
        <v>-53.26462325100001</v>
      </c>
      <c r="D15" s="586">
        <v>-49.05</v>
      </c>
      <c r="E15" s="1017">
        <f t="shared" si="0"/>
        <v>8.5925040795107304</v>
      </c>
      <c r="F15" s="270">
        <v>-18.422874417000003</v>
      </c>
      <c r="G15" s="586">
        <v>-17.420874417000004</v>
      </c>
      <c r="H15" s="586">
        <v>-17.420874417000004</v>
      </c>
      <c r="I15" s="586">
        <v>-16.5</v>
      </c>
      <c r="J15" s="586">
        <v>-16.350000000000001</v>
      </c>
    </row>
    <row r="16" spans="1:10" ht="18.600000000000001" customHeight="1">
      <c r="B16" s="214" t="s">
        <v>44</v>
      </c>
      <c r="C16" s="584">
        <v>86.469586119722891</v>
      </c>
      <c r="D16" s="1043">
        <v>92.954635925085597</v>
      </c>
      <c r="E16" s="973">
        <f t="shared" si="0"/>
        <v>-6.9765749075593879</v>
      </c>
      <c r="F16" s="584">
        <v>18.772984096913063</v>
      </c>
      <c r="G16" s="1043">
        <v>13.493749360854796</v>
      </c>
      <c r="H16" s="1043">
        <v>54.202852661955035</v>
      </c>
      <c r="I16" s="1043">
        <v>17.459309972959304</v>
      </c>
      <c r="J16" s="1043">
        <v>9.4905662407185378</v>
      </c>
    </row>
    <row r="17" spans="2:10" ht="18.600000000000001" customHeight="1">
      <c r="B17" s="37" t="s">
        <v>211</v>
      </c>
      <c r="C17" s="1035">
        <v>0</v>
      </c>
      <c r="D17" s="1037">
        <v>0</v>
      </c>
      <c r="E17" s="1020" t="e">
        <f t="shared" si="0"/>
        <v>#DIV/0!</v>
      </c>
      <c r="F17" s="1035">
        <v>0</v>
      </c>
      <c r="G17" s="1037">
        <v>0</v>
      </c>
      <c r="H17" s="1037">
        <v>0</v>
      </c>
      <c r="I17" s="1037">
        <v>0</v>
      </c>
      <c r="J17" s="1037">
        <v>0</v>
      </c>
    </row>
    <row r="18" spans="2:10" ht="18.600000000000001" customHeight="1">
      <c r="B18" s="37" t="s">
        <v>72</v>
      </c>
      <c r="C18" s="1035">
        <v>0</v>
      </c>
      <c r="D18" s="1037">
        <v>0</v>
      </c>
      <c r="E18" s="1020" t="e">
        <f t="shared" si="0"/>
        <v>#DIV/0!</v>
      </c>
      <c r="F18" s="1035">
        <v>0</v>
      </c>
      <c r="G18" s="1037">
        <v>0</v>
      </c>
      <c r="H18" s="1037">
        <v>0</v>
      </c>
      <c r="I18" s="1037">
        <v>0</v>
      </c>
      <c r="J18" s="1037">
        <v>0</v>
      </c>
    </row>
    <row r="19" spans="2:10" ht="18.600000000000001" customHeight="1">
      <c r="B19" s="208" t="s">
        <v>212</v>
      </c>
      <c r="C19" s="972">
        <v>-17.833273900000002</v>
      </c>
      <c r="D19" s="1041">
        <v>-0.82099999999999995</v>
      </c>
      <c r="E19" s="1044">
        <f t="shared" si="0"/>
        <v>2072.1405481120587</v>
      </c>
      <c r="F19" s="972">
        <v>-11.069097919999999</v>
      </c>
      <c r="G19" s="519">
        <v>-6.7641759800000019</v>
      </c>
      <c r="H19" s="1045">
        <v>0</v>
      </c>
      <c r="I19" s="1041">
        <v>-8.9612579999999991</v>
      </c>
      <c r="J19" s="1045">
        <v>0</v>
      </c>
    </row>
    <row r="20" spans="2:10" ht="18.600000000000001" customHeight="1">
      <c r="B20" s="222" t="s">
        <v>74</v>
      </c>
      <c r="C20" s="506">
        <v>68.636312219722896</v>
      </c>
      <c r="D20" s="585">
        <v>92.133635925085599</v>
      </c>
      <c r="E20" s="557">
        <f t="shared" si="0"/>
        <v>-25.503523734229393</v>
      </c>
      <c r="F20" s="506">
        <v>7.7038861769130627</v>
      </c>
      <c r="G20" s="585">
        <v>6.7295733808547951</v>
      </c>
      <c r="H20" s="585">
        <v>54.202852661955035</v>
      </c>
      <c r="I20" s="585">
        <v>8.4980519729593027</v>
      </c>
      <c r="J20" s="585">
        <v>9.4905662407185378</v>
      </c>
    </row>
    <row r="21" spans="2:10" ht="18.600000000000001" customHeight="1">
      <c r="B21" s="520" t="s">
        <v>463</v>
      </c>
      <c r="C21" s="305">
        <v>-11.349937022997615</v>
      </c>
      <c r="D21" s="521">
        <v>-2.4375097411960649</v>
      </c>
      <c r="E21" s="1020">
        <f t="shared" si="0"/>
        <v>365.63658110462768</v>
      </c>
      <c r="F21" s="305">
        <v>-5.1663516100581752</v>
      </c>
      <c r="G21" s="521">
        <v>-0.28075108082626787</v>
      </c>
      <c r="H21" s="521">
        <v>-5.9028343321131702</v>
      </c>
      <c r="I21" s="521">
        <v>3.7880761634804241</v>
      </c>
      <c r="J21" s="521">
        <v>-2.6785807395267813</v>
      </c>
    </row>
    <row r="22" spans="2:10" ht="18.600000000000001" customHeight="1">
      <c r="B22" s="124" t="s">
        <v>75</v>
      </c>
      <c r="C22" s="558">
        <v>57.286375196725281</v>
      </c>
      <c r="D22" s="558">
        <v>89.696126183889533</v>
      </c>
      <c r="E22" s="302">
        <f t="shared" si="0"/>
        <v>-36.13283244888386</v>
      </c>
      <c r="F22" s="558">
        <v>2.5375345668548874</v>
      </c>
      <c r="G22" s="558">
        <v>6.4488223000285272</v>
      </c>
      <c r="H22" s="558">
        <v>48.300018329841862</v>
      </c>
      <c r="I22" s="558">
        <v>12.286128136439727</v>
      </c>
      <c r="J22" s="558">
        <v>6.8119855011917565</v>
      </c>
    </row>
    <row r="23" spans="2:10" ht="18.600000000000001" customHeight="1">
      <c r="B23" s="37" t="s">
        <v>76</v>
      </c>
      <c r="C23" s="1035">
        <v>0</v>
      </c>
      <c r="D23" s="1036">
        <v>0</v>
      </c>
      <c r="E23" s="1002" t="e">
        <f t="shared" si="0"/>
        <v>#DIV/0!</v>
      </c>
      <c r="F23" s="1035">
        <v>0</v>
      </c>
      <c r="G23" s="1037">
        <v>0</v>
      </c>
      <c r="H23" s="1037">
        <v>0</v>
      </c>
      <c r="I23" s="1037">
        <v>0</v>
      </c>
      <c r="J23" s="1037">
        <v>0</v>
      </c>
    </row>
    <row r="24" spans="2:10" ht="18.600000000000001" customHeight="1">
      <c r="B24" s="124" t="s">
        <v>45</v>
      </c>
      <c r="C24" s="558">
        <v>57.286375196725288</v>
      </c>
      <c r="D24" s="558">
        <v>89.696126183889533</v>
      </c>
      <c r="E24" s="302">
        <f t="shared" si="0"/>
        <v>-36.132832448883853</v>
      </c>
      <c r="F24" s="558">
        <v>2.5375345668548874</v>
      </c>
      <c r="G24" s="558">
        <v>6.4488223000285272</v>
      </c>
      <c r="H24" s="558">
        <v>48.300018329841869</v>
      </c>
      <c r="I24" s="558">
        <v>12.286128136439727</v>
      </c>
      <c r="J24" s="558">
        <v>6.8119855011917565</v>
      </c>
    </row>
    <row r="25" spans="2:10" ht="41.7" customHeight="1"/>
    <row r="26" spans="2:10" s="2" customFormat="1" ht="14.4"/>
    <row r="29" spans="2:10">
      <c r="C29" s="710"/>
    </row>
  </sheetData>
  <mergeCells count="9">
    <mergeCell ref="I5:I6"/>
    <mergeCell ref="J5:J6"/>
    <mergeCell ref="B5:B6"/>
    <mergeCell ref="C5:C6"/>
    <mergeCell ref="D5:D6"/>
    <mergeCell ref="E5:E6"/>
    <mergeCell ref="F5:F6"/>
    <mergeCell ref="G5:G6"/>
    <mergeCell ref="H5:H6"/>
  </mergeCells>
  <phoneticPr fontId="96" type="noConversion"/>
  <pageMargins left="0.7" right="0.7" top="0.75" bottom="0.75" header="0.3" footer="0.3"/>
  <pageSetup paperSize="9" scale="49" orientation="portrait" r:id="rId1"/>
  <ignoredErrors>
    <ignoredError sqref="E10:E15 E25:F25 E23:E24 E17:E22 E16 E8" evalError="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6510-7DBC-4D92-A800-D5A0D7CFDC6D}">
  <sheetPr codeName="Hoja35">
    <tabColor rgb="FFB7DEE8"/>
  </sheetPr>
  <dimension ref="A1:H17"/>
  <sheetViews>
    <sheetView showGridLines="0" zoomScale="60" zoomScaleNormal="60" workbookViewId="0"/>
  </sheetViews>
  <sheetFormatPr baseColWidth="10" defaultColWidth="11.44140625" defaultRowHeight="13.2"/>
  <cols>
    <col min="1" max="1" customWidth="true" width="2.5546875" collapsed="true"/>
    <col min="2" max="2" customWidth="true" width="115.5546875" collapsed="true"/>
    <col min="3" max="7" customWidth="true" width="17.5546875" collapsed="true"/>
    <col min="8" max="8" customWidth="true" width="11.44140625" collapsed="true"/>
  </cols>
  <sheetData>
    <row r="1" spans="1:8" s="6" customFormat="1" ht="49.5" customHeight="1">
      <c r="C1" s="79"/>
      <c r="D1" s="79"/>
      <c r="E1" s="79"/>
      <c r="F1" s="79"/>
      <c r="G1" s="79"/>
      <c r="H1" s="79"/>
    </row>
    <row r="2" spans="1:8" s="39" customFormat="1" ht="56.1" customHeight="1">
      <c r="B2" s="263" t="s">
        <v>244</v>
      </c>
    </row>
    <row r="3" spans="1:8" ht="14.7" customHeight="1">
      <c r="A3" s="1"/>
      <c r="B3" s="8"/>
      <c r="C3" s="9"/>
      <c r="D3" s="9"/>
      <c r="E3" s="9"/>
      <c r="F3" s="9"/>
      <c r="G3" s="9"/>
      <c r="H3" s="1136"/>
    </row>
    <row r="4" spans="1:8" ht="3" customHeight="1">
      <c r="B4" s="160"/>
      <c r="C4" s="160"/>
      <c r="D4" s="160"/>
      <c r="E4" s="160"/>
      <c r="F4" s="160"/>
      <c r="G4" s="160"/>
      <c r="H4" s="1137"/>
    </row>
    <row r="5" spans="1:8" ht="18" customHeight="1">
      <c r="B5" s="40"/>
      <c r="C5" s="1207" t="s">
        <v>510</v>
      </c>
      <c r="D5" s="1207" t="s">
        <v>476</v>
      </c>
      <c r="E5" s="1209" t="s">
        <v>80</v>
      </c>
      <c r="F5" s="1207" t="s">
        <v>421</v>
      </c>
      <c r="G5" s="1209" t="s">
        <v>80</v>
      </c>
      <c r="H5" s="1137"/>
    </row>
    <row r="6" spans="1:8" ht="18" customHeight="1" thickBot="1">
      <c r="B6" s="180" t="s">
        <v>103</v>
      </c>
      <c r="C6" s="1208"/>
      <c r="D6" s="1208"/>
      <c r="E6" s="1210"/>
      <c r="F6" s="1208"/>
      <c r="G6" s="1210"/>
      <c r="H6" s="1137"/>
    </row>
    <row r="7" spans="1:8" ht="18.600000000000001" customHeight="1">
      <c r="B7" s="125" t="s">
        <v>216</v>
      </c>
      <c r="C7" s="411"/>
      <c r="D7" s="411"/>
      <c r="E7" s="411"/>
      <c r="F7" s="411"/>
      <c r="G7" s="411"/>
      <c r="H7" s="1137"/>
    </row>
    <row r="8" spans="1:8" ht="18.600000000000001" customHeight="1">
      <c r="B8" s="249" t="s">
        <v>217</v>
      </c>
      <c r="C8" s="1103">
        <v>5869.8250274588545</v>
      </c>
      <c r="D8" s="250">
        <v>5021.684538619902</v>
      </c>
      <c r="E8" s="287">
        <f t="shared" ref="E8:E14" si="0">+((C8-D8)/D8)*100</f>
        <v>16.889561307888229</v>
      </c>
      <c r="F8" s="250">
        <v>4931.5714695277984</v>
      </c>
      <c r="G8" s="287">
        <f>+((C8-F8)/F8)*100</f>
        <v>19.025447846158752</v>
      </c>
      <c r="H8" s="1137"/>
    </row>
    <row r="9" spans="1:8" ht="39" customHeight="1">
      <c r="B9" s="244" t="s">
        <v>245</v>
      </c>
      <c r="C9" s="758">
        <v>501.92275244804898</v>
      </c>
      <c r="D9" s="42">
        <v>611.19836971019276</v>
      </c>
      <c r="E9" s="96">
        <f t="shared" si="0"/>
        <v>-17.878911770323956</v>
      </c>
      <c r="F9" s="42">
        <v>722.11915829156931</v>
      </c>
      <c r="G9" s="96">
        <f t="shared" ref="G9:G14" si="1">+((C9-F9)/F9)*100</f>
        <v>-30.493084599011823</v>
      </c>
      <c r="H9" s="1137"/>
    </row>
    <row r="10" spans="1:8" ht="18.600000000000001" customHeight="1">
      <c r="B10" s="218" t="s">
        <v>119</v>
      </c>
      <c r="C10" s="1104">
        <v>5367.9022750108052</v>
      </c>
      <c r="D10" s="246">
        <v>4410.4861689097088</v>
      </c>
      <c r="E10" s="242">
        <f t="shared" si="0"/>
        <v>21.707722673524987</v>
      </c>
      <c r="F10" s="246">
        <v>4209.4523112362294</v>
      </c>
      <c r="G10" s="242">
        <f t="shared" si="1"/>
        <v>27.520206386050322</v>
      </c>
      <c r="H10" s="1137"/>
    </row>
    <row r="11" spans="1:8" ht="18.600000000000001" customHeight="1">
      <c r="B11" s="277" t="s">
        <v>137</v>
      </c>
      <c r="C11" s="1103">
        <v>357.61996111809901</v>
      </c>
      <c r="D11" s="250">
        <v>435.47883844099277</v>
      </c>
      <c r="E11" s="287">
        <f t="shared" si="0"/>
        <v>-17.878911774824076</v>
      </c>
      <c r="F11" s="250">
        <v>502.82077183691933</v>
      </c>
      <c r="G11" s="287">
        <f t="shared" si="1"/>
        <v>-28.877249877400356</v>
      </c>
      <c r="H11" s="1137"/>
    </row>
    <row r="12" spans="1:8" ht="18.600000000000001" customHeight="1">
      <c r="B12" s="247" t="s">
        <v>246</v>
      </c>
      <c r="C12" s="1104">
        <v>357.61996111809901</v>
      </c>
      <c r="D12" s="246">
        <v>435.47883844099277</v>
      </c>
      <c r="E12" s="242">
        <f t="shared" si="0"/>
        <v>-17.878911774824076</v>
      </c>
      <c r="F12" s="246">
        <v>502.82077183691933</v>
      </c>
      <c r="G12" s="242">
        <f t="shared" si="1"/>
        <v>-28.877249877400356</v>
      </c>
      <c r="H12" s="1137"/>
    </row>
    <row r="13" spans="1:8" ht="18.600000000000001" customHeight="1">
      <c r="B13" s="245" t="s">
        <v>218</v>
      </c>
      <c r="C13" s="1105">
        <v>5512.2050663407554</v>
      </c>
      <c r="D13" s="412">
        <v>4586.205700178909</v>
      </c>
      <c r="E13" s="304">
        <f t="shared" si="0"/>
        <v>20.190968890159528</v>
      </c>
      <c r="F13" s="412">
        <v>4428.7506976908799</v>
      </c>
      <c r="G13" s="304">
        <f t="shared" si="1"/>
        <v>24.464108336799836</v>
      </c>
      <c r="H13" s="1137"/>
    </row>
    <row r="14" spans="1:8" ht="18.600000000000001" customHeight="1">
      <c r="B14" s="218" t="s">
        <v>247</v>
      </c>
      <c r="C14" s="1106">
        <v>144.30279132995</v>
      </c>
      <c r="D14" s="248">
        <v>175.71953126919999</v>
      </c>
      <c r="E14" s="242">
        <f t="shared" si="0"/>
        <v>-17.878911759171476</v>
      </c>
      <c r="F14" s="248">
        <v>219.29838645465</v>
      </c>
      <c r="G14" s="242">
        <f t="shared" si="1"/>
        <v>-34.197969413791732</v>
      </c>
      <c r="H14" s="1137"/>
    </row>
    <row r="15" spans="1:8" ht="18.600000000000001" customHeight="1">
      <c r="B15" s="276"/>
      <c r="C15" s="276"/>
      <c r="D15" s="276"/>
      <c r="E15" s="276"/>
      <c r="F15" s="276"/>
      <c r="G15" s="276"/>
      <c r="H15" s="1137"/>
    </row>
    <row r="16" spans="1:8" ht="16.8">
      <c r="B16" s="14"/>
      <c r="H16" s="1137"/>
    </row>
    <row r="17" spans="8:8" ht="16.8">
      <c r="H17" s="1137"/>
    </row>
  </sheetData>
  <mergeCells count="5">
    <mergeCell ref="C5:C6"/>
    <mergeCell ref="E5:E6"/>
    <mergeCell ref="D5:D6"/>
    <mergeCell ref="F5:F6"/>
    <mergeCell ref="G5:G6"/>
  </mergeCells>
  <pageMargins left="0.7" right="0.7" top="0.75" bottom="0.75" header="0.3" footer="0.3"/>
  <pageSetup paperSize="9" scale="4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1" tint="0.499984740745262"/>
  </sheetPr>
  <dimension ref="B1:J24"/>
  <sheetViews>
    <sheetView showGridLines="0" workbookViewId="0"/>
  </sheetViews>
  <sheetFormatPr baseColWidth="10" defaultRowHeight="13.2"/>
  <cols>
    <col min="1" max="1" customWidth="true" width="2.5546875" collapsed="true"/>
    <col min="2" max="2" customWidth="true" width="70.5546875" collapsed="true"/>
  </cols>
  <sheetData>
    <row r="1" spans="2:10" s="6" customFormat="1" ht="49.5" customHeight="1">
      <c r="C1" s="79"/>
      <c r="D1" s="79"/>
      <c r="E1" s="79"/>
      <c r="F1" s="79"/>
      <c r="G1" s="79" t="s">
        <v>5</v>
      </c>
      <c r="H1" s="79"/>
      <c r="I1" s="79"/>
      <c r="J1" s="79"/>
    </row>
    <row r="2" spans="2:10" s="39" customFormat="1" ht="56.1" customHeight="1">
      <c r="B2" s="203" t="s">
        <v>254</v>
      </c>
      <c r="C2" s="204"/>
      <c r="D2" s="204"/>
      <c r="E2" s="204"/>
      <c r="F2" s="204"/>
      <c r="G2" s="204"/>
      <c r="H2" s="204"/>
      <c r="I2" s="204"/>
      <c r="J2" s="204"/>
    </row>
    <row r="3" spans="2:10" s="1" customFormat="1" ht="3" customHeight="1">
      <c r="B3" s="7"/>
      <c r="C3" s="7"/>
      <c r="D3" s="7"/>
      <c r="E3" s="7"/>
      <c r="F3" s="7"/>
      <c r="G3" s="7"/>
      <c r="H3" s="7"/>
      <c r="I3" s="7"/>
      <c r="J3" s="7"/>
    </row>
    <row r="5" spans="2:10" ht="45" customHeight="1">
      <c r="B5" s="1218" t="s">
        <v>260</v>
      </c>
      <c r="C5" s="1218"/>
      <c r="D5" s="1218"/>
      <c r="E5" s="1218"/>
      <c r="F5" s="1218"/>
      <c r="G5" s="1218"/>
      <c r="H5" s="1218"/>
      <c r="I5" s="1218"/>
      <c r="J5" s="1218"/>
    </row>
    <row r="6" spans="2:10" ht="40.200000000000003" customHeight="1">
      <c r="B6" s="1217" t="s">
        <v>261</v>
      </c>
      <c r="C6" s="1217"/>
      <c r="D6" s="1217"/>
      <c r="E6" s="1217"/>
      <c r="F6" s="1217"/>
      <c r="G6" s="1217"/>
      <c r="H6" s="1217"/>
      <c r="I6" s="1217"/>
      <c r="J6" s="1217"/>
    </row>
    <row r="7" spans="2:10" ht="30.45" customHeight="1">
      <c r="B7" s="1217" t="s">
        <v>248</v>
      </c>
      <c r="C7" s="1217"/>
      <c r="D7" s="1217"/>
      <c r="E7" s="1217"/>
      <c r="F7" s="1217"/>
      <c r="G7" s="1217"/>
      <c r="H7" s="1217"/>
      <c r="I7" s="1217"/>
      <c r="J7" s="1217"/>
    </row>
    <row r="8" spans="2:10" ht="30" customHeight="1">
      <c r="B8" s="1218" t="s">
        <v>262</v>
      </c>
      <c r="C8" s="1218"/>
      <c r="D8" s="1218"/>
      <c r="E8" s="1218"/>
      <c r="F8" s="1218"/>
      <c r="G8" s="1218"/>
      <c r="H8" s="1218"/>
      <c r="I8" s="1218"/>
      <c r="J8" s="1218"/>
    </row>
    <row r="9" spans="2:10">
      <c r="B9" s="321"/>
    </row>
    <row r="10" spans="2:10">
      <c r="B10" s="321"/>
    </row>
    <row r="11" spans="2:10">
      <c r="B11" s="321"/>
    </row>
    <row r="12" spans="2:10">
      <c r="B12" s="321"/>
    </row>
    <row r="13" spans="2:10">
      <c r="B13" s="321"/>
    </row>
    <row r="14" spans="2:10">
      <c r="B14" s="321"/>
    </row>
    <row r="15" spans="2:10">
      <c r="B15" s="321"/>
    </row>
    <row r="16" spans="2:10">
      <c r="B16" s="321"/>
    </row>
    <row r="17" spans="2:2">
      <c r="B17" s="321"/>
    </row>
    <row r="18" spans="2:2">
      <c r="B18" s="321"/>
    </row>
    <row r="19" spans="2:2">
      <c r="B19" s="321"/>
    </row>
    <row r="20" spans="2:2">
      <c r="B20" s="321"/>
    </row>
    <row r="21" spans="2:2">
      <c r="B21" s="321"/>
    </row>
    <row r="22" spans="2:2">
      <c r="B22" s="321"/>
    </row>
    <row r="23" spans="2:2">
      <c r="B23" s="321"/>
    </row>
    <row r="24" spans="2:2">
      <c r="B24" s="321"/>
    </row>
  </sheetData>
  <mergeCells count="4">
    <mergeCell ref="B7:J7"/>
    <mergeCell ref="B8:J8"/>
    <mergeCell ref="B6:J6"/>
    <mergeCell ref="B5:J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B7DEE8"/>
    <outlinePr summaryBelow="0"/>
    <pageSetUpPr fitToPage="1"/>
  </sheetPr>
  <dimension ref="A1:K46"/>
  <sheetViews>
    <sheetView showGridLines="0" zoomScale="70" zoomScaleNormal="70" workbookViewId="0"/>
  </sheetViews>
  <sheetFormatPr baseColWidth="10" defaultColWidth="11.33203125" defaultRowHeight="14.4"/>
  <cols>
    <col min="1" max="1" customWidth="true" width="2.5546875" collapsed="true"/>
    <col min="2" max="2" customWidth="true" style="122" width="115.5546875" collapsed="true"/>
    <col min="3" max="5" customWidth="true" style="1" width="17.5546875" collapsed="true"/>
    <col min="6" max="16384" style="1" width="11.33203125" collapsed="true"/>
  </cols>
  <sheetData>
    <row r="1" spans="1:6" s="6" customFormat="1" ht="49.5" customHeight="1">
      <c r="C1" s="79"/>
      <c r="D1" s="79"/>
      <c r="E1" s="79"/>
      <c r="F1" s="79"/>
    </row>
    <row r="2" spans="1:6" s="39" customFormat="1" ht="56.1" customHeight="1">
      <c r="B2" s="263" t="s">
        <v>77</v>
      </c>
    </row>
    <row r="3" spans="1:6">
      <c r="A3" s="1"/>
      <c r="B3" s="264"/>
    </row>
    <row r="4" spans="1:6" ht="3" customHeight="1">
      <c r="B4" s="116"/>
      <c r="C4" s="265"/>
      <c r="D4" s="265"/>
      <c r="E4" s="265"/>
    </row>
    <row r="5" spans="1:6" s="41" customFormat="1" ht="18" customHeight="1">
      <c r="A5"/>
      <c r="B5" s="513"/>
      <c r="C5" s="1162" t="s">
        <v>506</v>
      </c>
      <c r="D5" s="1162" t="s">
        <v>507</v>
      </c>
      <c r="E5" s="1162" t="s">
        <v>80</v>
      </c>
    </row>
    <row r="6" spans="1:6" s="41" customFormat="1" ht="18" customHeight="1" thickBot="1">
      <c r="A6"/>
      <c r="B6" s="514" t="s">
        <v>66</v>
      </c>
      <c r="C6" s="1163"/>
      <c r="D6" s="1163"/>
      <c r="E6" s="1163"/>
    </row>
    <row r="7" spans="1:6" s="41" customFormat="1" ht="18">
      <c r="A7"/>
      <c r="B7" s="212" t="s">
        <v>40</v>
      </c>
      <c r="C7" s="738">
        <v>7956.5313042414509</v>
      </c>
      <c r="D7" s="739">
        <v>8366.6718750069595</v>
      </c>
      <c r="E7" s="740">
        <f>+((C7-D7)/D7)*100</f>
        <v>-4.9020754834510276</v>
      </c>
    </row>
    <row r="8" spans="1:6" s="41" customFormat="1" ht="18.600000000000001" customHeight="1">
      <c r="A8"/>
      <c r="B8" s="121" t="s">
        <v>67</v>
      </c>
      <c r="C8" s="741">
        <v>58.6468406500003</v>
      </c>
      <c r="D8" s="742">
        <v>99.060675360000104</v>
      </c>
      <c r="E8" s="68">
        <f t="shared" ref="E8:E24" si="0">+((C8-D8)/D8)*100</f>
        <v>-40.797051466821095</v>
      </c>
    </row>
    <row r="9" spans="1:6" s="41" customFormat="1" ht="18.600000000000001" customHeight="1">
      <c r="A9"/>
      <c r="B9" s="121" t="s">
        <v>68</v>
      </c>
      <c r="C9" s="741">
        <v>265.08292794236695</v>
      </c>
      <c r="D9" s="742">
        <v>223.93561242459799</v>
      </c>
      <c r="E9" s="68">
        <f t="shared" si="0"/>
        <v>18.374618968487553</v>
      </c>
    </row>
    <row r="10" spans="1:6" s="41" customFormat="1" ht="18.600000000000001" customHeight="1">
      <c r="A10"/>
      <c r="B10" s="121" t="s">
        <v>41</v>
      </c>
      <c r="C10" s="741">
        <v>2923.2762917036998</v>
      </c>
      <c r="D10" s="742">
        <v>2777.9515768311803</v>
      </c>
      <c r="E10" s="68">
        <f t="shared" si="0"/>
        <v>5.2313624213094441</v>
      </c>
      <c r="F10" s="68"/>
    </row>
    <row r="11" spans="1:6" s="41" customFormat="1" ht="18.600000000000001" customHeight="1">
      <c r="A11"/>
      <c r="B11" s="121" t="s">
        <v>69</v>
      </c>
      <c r="C11" s="741">
        <v>180.49119632396102</v>
      </c>
      <c r="D11" s="742">
        <v>178.97893880588902</v>
      </c>
      <c r="E11" s="68">
        <f t="shared" si="0"/>
        <v>0.84493601770212667</v>
      </c>
      <c r="F11" s="68"/>
    </row>
    <row r="12" spans="1:6" s="41" customFormat="1" ht="18.600000000000001" customHeight="1">
      <c r="A12"/>
      <c r="B12" s="121" t="s">
        <v>297</v>
      </c>
      <c r="C12" s="741">
        <v>959.60849041000097</v>
      </c>
      <c r="D12" s="742">
        <v>896.29901938999899</v>
      </c>
      <c r="E12" s="743">
        <f t="shared" si="0"/>
        <v>7.063431918411446</v>
      </c>
    </row>
    <row r="13" spans="1:6" s="41" customFormat="1" ht="18.600000000000001" customHeight="1">
      <c r="A13"/>
      <c r="B13" s="213" t="s">
        <v>70</v>
      </c>
      <c r="C13" s="744">
        <v>-226.03718173864206</v>
      </c>
      <c r="D13" s="745">
        <v>-750.23264684328706</v>
      </c>
      <c r="E13" s="68">
        <f t="shared" si="0"/>
        <v>-69.871054973450384</v>
      </c>
    </row>
    <row r="14" spans="1:6" s="41" customFormat="1" ht="18">
      <c r="A14"/>
      <c r="B14" s="214" t="s">
        <v>42</v>
      </c>
      <c r="C14" s="746">
        <v>12117.599869532802</v>
      </c>
      <c r="D14" s="747">
        <v>11792.665050975402</v>
      </c>
      <c r="E14" s="748">
        <f t="shared" si="0"/>
        <v>2.7553976743409985</v>
      </c>
    </row>
    <row r="15" spans="1:6" s="41" customFormat="1" ht="18.600000000000001" customHeight="1">
      <c r="A15"/>
      <c r="B15" s="121" t="s">
        <v>419</v>
      </c>
      <c r="C15" s="741">
        <v>-4798.197237218501</v>
      </c>
      <c r="D15" s="742">
        <v>-4562.8990766225206</v>
      </c>
      <c r="E15" s="743">
        <f t="shared" si="0"/>
        <v>5.1567689016288556</v>
      </c>
    </row>
    <row r="16" spans="1:6" s="41" customFormat="1" ht="18">
      <c r="A16"/>
      <c r="B16" s="214" t="s">
        <v>44</v>
      </c>
      <c r="C16" s="746">
        <v>7319.4026323143398</v>
      </c>
      <c r="D16" s="747">
        <v>7229.7659743528211</v>
      </c>
      <c r="E16" s="748">
        <f t="shared" si="0"/>
        <v>1.2398279319067811</v>
      </c>
    </row>
    <row r="17" spans="1:11" s="41" customFormat="1" ht="18">
      <c r="A17"/>
      <c r="B17" s="121" t="s">
        <v>71</v>
      </c>
      <c r="C17" s="741">
        <v>-616.98699458999988</v>
      </c>
      <c r="D17" s="742">
        <v>-724.80055078999999</v>
      </c>
      <c r="E17" s="68">
        <f t="shared" si="0"/>
        <v>-14.874927465561136</v>
      </c>
    </row>
    <row r="18" spans="1:11" s="41" customFormat="1" ht="18">
      <c r="A18"/>
      <c r="B18" s="121" t="s">
        <v>72</v>
      </c>
      <c r="C18" s="741">
        <v>-162.82120528000021</v>
      </c>
      <c r="D18" s="742">
        <v>-270.60636319999998</v>
      </c>
      <c r="E18" s="68">
        <f t="shared" si="0"/>
        <v>-39.830976864478913</v>
      </c>
    </row>
    <row r="19" spans="1:11" s="41" customFormat="1" ht="18">
      <c r="A19"/>
      <c r="B19" s="213" t="s">
        <v>73</v>
      </c>
      <c r="C19" s="744">
        <v>-58.568457290700003</v>
      </c>
      <c r="D19" s="745">
        <v>-80.297960315946597</v>
      </c>
      <c r="E19" s="68">
        <f t="shared" si="0"/>
        <v>-27.061089646297365</v>
      </c>
    </row>
    <row r="20" spans="1:11" s="41" customFormat="1" ht="18">
      <c r="A20"/>
      <c r="B20" s="214" t="s">
        <v>74</v>
      </c>
      <c r="C20" s="746">
        <v>6481.0259751536314</v>
      </c>
      <c r="D20" s="747">
        <v>6154.0611000468707</v>
      </c>
      <c r="E20" s="748">
        <f t="shared" si="0"/>
        <v>5.3129936442176442</v>
      </c>
    </row>
    <row r="21" spans="1:11" s="41" customFormat="1" ht="18">
      <c r="A21"/>
      <c r="B21" s="711" t="s">
        <v>463</v>
      </c>
      <c r="C21" s="741">
        <v>-2079.0643895389703</v>
      </c>
      <c r="D21" s="742">
        <v>-1901.1940268380599</v>
      </c>
      <c r="E21" s="749">
        <f t="shared" si="0"/>
        <v>9.3557185742232001</v>
      </c>
    </row>
    <row r="22" spans="1:11" s="41" customFormat="1" ht="18.600000000000001" customHeight="1">
      <c r="A22"/>
      <c r="B22" s="124" t="s">
        <v>75</v>
      </c>
      <c r="C22" s="750">
        <v>4401.9615856146611</v>
      </c>
      <c r="D22" s="750">
        <v>4252.8670732088203</v>
      </c>
      <c r="E22" s="751">
        <f t="shared" si="0"/>
        <v>3.5057411821091273</v>
      </c>
      <c r="F22" s="596"/>
    </row>
    <row r="23" spans="1:11" s="41" customFormat="1" ht="18">
      <c r="A23"/>
      <c r="B23" s="121" t="s">
        <v>76</v>
      </c>
      <c r="C23" s="741">
        <v>5.2399063598904831</v>
      </c>
      <c r="D23" s="742">
        <v>4.6819272684197131</v>
      </c>
      <c r="E23" s="1141">
        <f>+((C23-D23)/D23)*100</f>
        <v>11.917722328461208</v>
      </c>
    </row>
    <row r="24" spans="1:11" s="41" customFormat="1" ht="18.600000000000001" customHeight="1">
      <c r="A24"/>
      <c r="B24" s="124" t="s">
        <v>45</v>
      </c>
      <c r="C24" s="750">
        <v>4396.7216792547706</v>
      </c>
      <c r="D24" s="750">
        <v>4248.1851459404006</v>
      </c>
      <c r="E24" s="751">
        <f t="shared" si="0"/>
        <v>3.4964703328976299</v>
      </c>
      <c r="F24" s="596" t="s">
        <v>441</v>
      </c>
    </row>
    <row r="25" spans="1:11">
      <c r="B25" s="1"/>
    </row>
    <row r="26" spans="1:11" ht="27.6" customHeight="1">
      <c r="B26" s="295"/>
      <c r="C26" s="295"/>
      <c r="D26" s="295"/>
      <c r="E26" s="295"/>
      <c r="F26" s="295"/>
    </row>
    <row r="27" spans="1:11" s="39" customFormat="1" ht="31.2">
      <c r="B27" s="263" t="s">
        <v>442</v>
      </c>
    </row>
    <row r="28" spans="1:11">
      <c r="A28" s="1"/>
      <c r="B28" s="266"/>
    </row>
    <row r="29" spans="1:11" ht="3" customHeight="1">
      <c r="B29" s="265"/>
      <c r="C29" s="265"/>
      <c r="D29" s="265"/>
      <c r="E29" s="265"/>
    </row>
    <row r="30" spans="1:11" s="41" customFormat="1" ht="18" customHeight="1">
      <c r="A30"/>
      <c r="B30" s="515"/>
      <c r="C30" s="1162" t="s">
        <v>506</v>
      </c>
      <c r="D30" s="1162" t="s">
        <v>507</v>
      </c>
      <c r="E30" s="1162" t="s">
        <v>80</v>
      </c>
    </row>
    <row r="31" spans="1:11" s="13" customFormat="1" ht="18" customHeight="1" thickBot="1">
      <c r="A31"/>
      <c r="B31" s="514" t="s">
        <v>66</v>
      </c>
      <c r="C31" s="1163"/>
      <c r="D31" s="1163"/>
      <c r="E31" s="1163"/>
      <c r="F31" s="18"/>
      <c r="G31" s="12"/>
      <c r="H31" s="12"/>
      <c r="I31" s="12"/>
      <c r="J31" s="12"/>
      <c r="K31" s="12"/>
    </row>
    <row r="32" spans="1:11" s="13" customFormat="1" ht="18.600000000000001" customHeight="1">
      <c r="A32"/>
      <c r="B32" s="292" t="s">
        <v>79</v>
      </c>
      <c r="C32" s="752">
        <v>7956.5313042414509</v>
      </c>
      <c r="D32" s="753">
        <v>8366.6718750069595</v>
      </c>
      <c r="E32" s="754">
        <f t="shared" ref="E32:E38" si="1">+((C32-D32)/D32)*100</f>
        <v>-4.9020754834510276</v>
      </c>
      <c r="F32" s="18"/>
      <c r="G32" s="12"/>
      <c r="H32" s="12"/>
      <c r="I32" s="12"/>
      <c r="J32" s="12"/>
      <c r="K32" s="12"/>
    </row>
    <row r="33" spans="1:11" s="13" customFormat="1" ht="18.600000000000001" customHeight="1">
      <c r="A33"/>
      <c r="B33" s="324" t="s">
        <v>443</v>
      </c>
      <c r="C33" s="755">
        <v>3882.8847821137006</v>
      </c>
      <c r="D33" s="756">
        <v>3674.2505962211808</v>
      </c>
      <c r="E33" s="757">
        <f t="shared" si="1"/>
        <v>5.6782786157017071</v>
      </c>
      <c r="F33" s="18"/>
      <c r="G33" s="12"/>
      <c r="H33" s="12"/>
      <c r="I33" s="12"/>
      <c r="J33" s="12"/>
      <c r="K33" s="12"/>
    </row>
    <row r="34" spans="1:11" s="13" customFormat="1" ht="18.600000000000001" customHeight="1">
      <c r="A34"/>
      <c r="B34" s="186" t="s">
        <v>355</v>
      </c>
      <c r="C34" s="758">
        <v>1483.5955024245523</v>
      </c>
      <c r="D34" s="759">
        <v>1307.7517282880233</v>
      </c>
      <c r="E34" s="760">
        <f t="shared" si="1"/>
        <v>13.446265857107747</v>
      </c>
      <c r="F34" s="18"/>
      <c r="G34" s="12"/>
      <c r="H34" s="12"/>
      <c r="I34" s="12"/>
      <c r="J34" s="12"/>
      <c r="K34" s="12"/>
    </row>
    <row r="35" spans="1:11" s="13" customFormat="1" ht="18.600000000000001" customHeight="1">
      <c r="A35"/>
      <c r="B35" s="186" t="s">
        <v>276</v>
      </c>
      <c r="C35" s="758">
        <v>873.08229000000006</v>
      </c>
      <c r="D35" s="759">
        <v>854.06561763000002</v>
      </c>
      <c r="E35" s="760">
        <f t="shared" si="1"/>
        <v>2.2266055414770807</v>
      </c>
      <c r="F35" s="18"/>
      <c r="G35" s="12"/>
      <c r="H35" s="12"/>
      <c r="I35" s="12"/>
      <c r="J35" s="12"/>
      <c r="K35" s="12"/>
    </row>
    <row r="36" spans="1:11" s="13" customFormat="1" ht="18.600000000000001" customHeight="1">
      <c r="A36"/>
      <c r="B36" s="186" t="s">
        <v>277</v>
      </c>
      <c r="C36" s="758">
        <v>1526.2069896891483</v>
      </c>
      <c r="D36" s="759">
        <v>1512.4332503031574</v>
      </c>
      <c r="E36" s="760">
        <f t="shared" si="1"/>
        <v>0.91070064634125414</v>
      </c>
      <c r="F36" s="18"/>
      <c r="G36" s="12"/>
      <c r="H36" s="12"/>
      <c r="I36" s="12"/>
      <c r="J36" s="12"/>
      <c r="K36" s="12"/>
    </row>
    <row r="37" spans="1:11" s="13" customFormat="1" ht="18.600000000000001" customHeight="1">
      <c r="A37"/>
      <c r="B37" s="324" t="s">
        <v>444</v>
      </c>
      <c r="C37" s="761">
        <v>278.18378317768622</v>
      </c>
      <c r="D37" s="762">
        <v>-248.25742025280334</v>
      </c>
      <c r="E37" s="763"/>
      <c r="F37" s="18"/>
      <c r="G37" s="12"/>
      <c r="H37" s="12"/>
      <c r="I37" s="12"/>
      <c r="J37" s="12"/>
      <c r="K37" s="12"/>
    </row>
    <row r="38" spans="1:11" ht="18.600000000000001" customHeight="1">
      <c r="B38" s="124" t="s">
        <v>279</v>
      </c>
      <c r="C38" s="993">
        <v>12117.599869532802</v>
      </c>
      <c r="D38" s="993">
        <v>11792.6650509754</v>
      </c>
      <c r="E38" s="994">
        <f t="shared" si="1"/>
        <v>2.755397674341014</v>
      </c>
      <c r="F38" s="17"/>
      <c r="G38" s="11"/>
      <c r="H38" s="11"/>
      <c r="I38" s="11"/>
      <c r="J38" s="11"/>
      <c r="K38" s="11"/>
    </row>
    <row r="39" spans="1:11">
      <c r="B39" s="19"/>
      <c r="C39" s="19"/>
      <c r="D39" s="19"/>
      <c r="E39" s="19"/>
      <c r="F39" s="17"/>
      <c r="G39" s="11"/>
      <c r="H39" s="11"/>
      <c r="I39" s="11"/>
      <c r="J39" s="11"/>
      <c r="K39" s="11"/>
    </row>
    <row r="40" spans="1:11" customFormat="1" ht="12.6" customHeight="1">
      <c r="B40" s="1161"/>
      <c r="C40" s="1161"/>
      <c r="D40" s="1161"/>
      <c r="E40" s="1161"/>
      <c r="F40" s="20"/>
    </row>
    <row r="41" spans="1:11" customFormat="1" ht="12.6" customHeight="1">
      <c r="B41" s="1143" t="s">
        <v>518</v>
      </c>
      <c r="C41" s="1144"/>
      <c r="D41" s="1144"/>
      <c r="E41" s="597"/>
      <c r="F41" s="20"/>
    </row>
    <row r="42" spans="1:11" customFormat="1" ht="13.2">
      <c r="B42" s="508" t="s">
        <v>445</v>
      </c>
      <c r="C42" s="471"/>
      <c r="D42" s="471"/>
      <c r="E42" s="471"/>
    </row>
    <row r="43" spans="1:11" customFormat="1" ht="13.2">
      <c r="B43" s="508" t="s">
        <v>446</v>
      </c>
      <c r="C43" s="471"/>
      <c r="D43" s="471"/>
      <c r="E43" s="471"/>
    </row>
    <row r="44" spans="1:11" customFormat="1" ht="13.2">
      <c r="B44" s="1013" t="s">
        <v>439</v>
      </c>
      <c r="C44" s="471"/>
      <c r="D44" s="471"/>
      <c r="E44" s="471"/>
    </row>
    <row r="45" spans="1:11" customFormat="1" ht="13.2">
      <c r="B45" s="1013" t="s">
        <v>440</v>
      </c>
      <c r="C45" s="471"/>
      <c r="D45" s="471"/>
      <c r="E45" s="471"/>
    </row>
    <row r="46" spans="1:11" customFormat="1" ht="13.2">
      <c r="B46" s="20"/>
      <c r="C46" s="20"/>
      <c r="D46" s="20"/>
      <c r="E46" s="20"/>
      <c r="F46" s="20"/>
    </row>
  </sheetData>
  <mergeCells count="7">
    <mergeCell ref="B40:E40"/>
    <mergeCell ref="E5:E6"/>
    <mergeCell ref="C5:C6"/>
    <mergeCell ref="D5:D6"/>
    <mergeCell ref="C30:C31"/>
    <mergeCell ref="D30:D31"/>
    <mergeCell ref="E30:E31"/>
  </mergeCells>
  <phoneticPr fontId="96" type="noConversion"/>
  <printOptions horizontalCentered="1"/>
  <pageMargins left="0.19685039370078741" right="0.19685039370078741" top="0.39370078740157483" bottom="0.39370078740157483" header="0" footer="0"/>
  <pageSetup paperSize="9" scale="79" orientation="landscape" horizontalDpi="4294967294" verticalDpi="300" r:id="rId1"/>
  <headerFooter alignWithMargins="0"/>
  <ignoredErrors>
    <ignoredError sqref="F2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FB45-4B35-4492-AEF8-DC3C5577D1A6}">
  <sheetPr codeName="Hoja17">
    <tabColor rgb="FFB7DEE8"/>
    <outlinePr summaryBelow="0"/>
    <pageSetUpPr fitToPage="1"/>
  </sheetPr>
  <dimension ref="A1:M46"/>
  <sheetViews>
    <sheetView showGridLines="0" zoomScale="60" zoomScaleNormal="60" workbookViewId="0"/>
  </sheetViews>
  <sheetFormatPr baseColWidth="10" defaultColWidth="11.33203125" defaultRowHeight="14.4"/>
  <cols>
    <col min="1" max="1" customWidth="true" width="2.5546875" collapsed="true"/>
    <col min="2" max="2" customWidth="true" style="1" width="115.5546875" collapsed="true"/>
    <col min="3" max="7" customWidth="true" style="1" width="17.5546875" collapsed="true"/>
    <col min="8" max="8" customWidth="true" style="1" width="1.6640625" collapsed="true"/>
    <col min="9" max="10" customWidth="true" style="1" width="17.5546875" collapsed="true"/>
    <col min="11" max="11" customWidth="true" style="1" width="4.109375" collapsed="true"/>
    <col min="12" max="16384" style="1" width="11.33203125" collapsed="true"/>
  </cols>
  <sheetData>
    <row r="1" spans="1:13" s="6" customFormat="1" ht="23.4">
      <c r="C1" s="79"/>
      <c r="D1" s="79"/>
      <c r="E1" s="79" t="s">
        <v>5</v>
      </c>
      <c r="F1" s="79"/>
      <c r="G1" s="79"/>
      <c r="H1" s="79"/>
      <c r="L1" s="563"/>
      <c r="M1" s="563"/>
    </row>
    <row r="2" spans="1:13" s="39" customFormat="1" ht="31.2">
      <c r="B2" s="263" t="s">
        <v>78</v>
      </c>
      <c r="C2" s="263"/>
      <c r="E2" s="1149"/>
      <c r="F2" s="1150"/>
      <c r="L2" s="564"/>
      <c r="M2" s="564"/>
    </row>
    <row r="3" spans="1:13">
      <c r="A3" s="1"/>
      <c r="B3" s="266"/>
      <c r="C3" s="266"/>
      <c r="H3" s="11"/>
      <c r="L3" s="11"/>
      <c r="M3" s="11"/>
    </row>
    <row r="4" spans="1:13" ht="17.399999999999999">
      <c r="B4" s="265"/>
      <c r="C4" s="265"/>
      <c r="D4" s="265"/>
      <c r="E4" s="265"/>
      <c r="F4" s="265"/>
      <c r="G4" s="265"/>
      <c r="H4" s="337"/>
      <c r="I4" s="265"/>
      <c r="J4" s="265"/>
      <c r="L4" s="11"/>
      <c r="M4" s="11"/>
    </row>
    <row r="5" spans="1:13" s="41" customFormat="1" ht="18">
      <c r="A5"/>
      <c r="B5" s="515"/>
      <c r="C5" s="1162" t="s">
        <v>504</v>
      </c>
      <c r="D5" s="1162" t="s">
        <v>474</v>
      </c>
      <c r="E5" s="1162" t="s">
        <v>438</v>
      </c>
      <c r="F5" s="1162" t="s">
        <v>418</v>
      </c>
      <c r="G5" s="1162" t="s">
        <v>410</v>
      </c>
      <c r="H5" s="1082"/>
      <c r="I5" s="1162" t="s">
        <v>508</v>
      </c>
      <c r="J5" s="1162" t="s">
        <v>509</v>
      </c>
      <c r="L5" s="565"/>
      <c r="M5" s="565"/>
    </row>
    <row r="6" spans="1:13" ht="19.05" customHeight="1" thickBot="1">
      <c r="B6" s="516" t="s">
        <v>66</v>
      </c>
      <c r="C6" s="1163"/>
      <c r="D6" s="1163"/>
      <c r="E6" s="1163"/>
      <c r="F6" s="1163"/>
      <c r="G6" s="1163"/>
      <c r="H6" s="1082"/>
      <c r="I6" s="1163"/>
      <c r="J6" s="1163"/>
      <c r="K6"/>
      <c r="L6" s="11"/>
      <c r="M6" s="11"/>
    </row>
    <row r="7" spans="1:13" ht="18">
      <c r="B7" s="131" t="s">
        <v>40</v>
      </c>
      <c r="C7" s="738">
        <v>2674.1524195274314</v>
      </c>
      <c r="D7" s="767">
        <v>2636.3089295477293</v>
      </c>
      <c r="E7" s="767">
        <v>2646.0699551662901</v>
      </c>
      <c r="F7" s="767">
        <v>2741.0558510416377</v>
      </c>
      <c r="G7" s="767">
        <v>2794.1945382984495</v>
      </c>
      <c r="H7" s="201"/>
      <c r="I7" s="768">
        <f t="shared" ref="I7:I16" si="0">+((C7-D7)/D7)*100</f>
        <v>1.4354725106588444</v>
      </c>
      <c r="J7" s="768">
        <f t="shared" ref="J7:J18" si="1">+((C7-G7)/G7)*100</f>
        <v>-4.2961260257891283</v>
      </c>
      <c r="K7"/>
      <c r="L7" s="11"/>
      <c r="M7" s="11"/>
    </row>
    <row r="8" spans="1:13" ht="18">
      <c r="B8" s="120" t="s">
        <v>67</v>
      </c>
      <c r="C8" s="741">
        <v>0.23470309000039435</v>
      </c>
      <c r="D8" s="769">
        <v>5.2487483199998977</v>
      </c>
      <c r="E8" s="769">
        <v>53.163389240000008</v>
      </c>
      <c r="F8" s="769">
        <v>0.63873831999998743</v>
      </c>
      <c r="G8" s="769">
        <v>0.71026190999990035</v>
      </c>
      <c r="H8" s="201"/>
      <c r="I8" s="997">
        <f t="shared" si="0"/>
        <v>-95.528398854521583</v>
      </c>
      <c r="J8" s="997">
        <f t="shared" si="1"/>
        <v>-66.955416488485596</v>
      </c>
      <c r="K8"/>
      <c r="L8" s="11"/>
      <c r="M8" s="11"/>
    </row>
    <row r="9" spans="1:13" ht="18">
      <c r="B9" s="121" t="s">
        <v>68</v>
      </c>
      <c r="C9" s="741">
        <v>117.99141592793296</v>
      </c>
      <c r="D9" s="769">
        <v>75.590856990356997</v>
      </c>
      <c r="E9" s="769">
        <v>71.500655024076991</v>
      </c>
      <c r="F9" s="769">
        <v>37.467395519533966</v>
      </c>
      <c r="G9" s="769">
        <v>102.78440230349101</v>
      </c>
      <c r="H9" s="201"/>
      <c r="I9" s="770">
        <f t="shared" si="0"/>
        <v>56.092179167891878</v>
      </c>
      <c r="J9" s="770">
        <f t="shared" si="1"/>
        <v>14.795059642941039</v>
      </c>
      <c r="K9"/>
      <c r="L9" s="11"/>
      <c r="M9" s="11"/>
    </row>
    <row r="10" spans="1:13" ht="18">
      <c r="B10" s="121" t="s">
        <v>41</v>
      </c>
      <c r="C10" s="741">
        <v>975.01739977577972</v>
      </c>
      <c r="D10" s="769">
        <v>986.24483108292213</v>
      </c>
      <c r="E10" s="769">
        <v>962.01406084499797</v>
      </c>
      <c r="F10" s="769">
        <v>1000.91290601832</v>
      </c>
      <c r="G10" s="769">
        <v>923.03904784117026</v>
      </c>
      <c r="H10" s="201"/>
      <c r="I10" s="770">
        <f t="shared" si="0"/>
        <v>-1.1384020431128044</v>
      </c>
      <c r="J10" s="770">
        <f t="shared" si="1"/>
        <v>5.6312191836496943</v>
      </c>
      <c r="K10"/>
      <c r="L10" s="11"/>
      <c r="M10" s="11"/>
    </row>
    <row r="11" spans="1:13" ht="18">
      <c r="B11" s="121" t="s">
        <v>69</v>
      </c>
      <c r="C11" s="741">
        <v>44.394844830540023</v>
      </c>
      <c r="D11" s="769">
        <v>66.757778608148087</v>
      </c>
      <c r="E11" s="769">
        <v>69.33857288527291</v>
      </c>
      <c r="F11" s="769">
        <v>44.105545727666026</v>
      </c>
      <c r="G11" s="769">
        <v>42.014234081409001</v>
      </c>
      <c r="H11" s="201"/>
      <c r="I11" s="770">
        <f t="shared" si="0"/>
        <v>-33.498618803470144</v>
      </c>
      <c r="J11" s="998">
        <f t="shared" si="1"/>
        <v>5.6662005179440511</v>
      </c>
      <c r="K11"/>
      <c r="L11" s="11"/>
      <c r="M11" s="11"/>
    </row>
    <row r="12" spans="1:13" ht="18">
      <c r="B12" s="121" t="s">
        <v>297</v>
      </c>
      <c r="C12" s="741">
        <v>326.65797471000201</v>
      </c>
      <c r="D12" s="769">
        <v>316.52765687999891</v>
      </c>
      <c r="E12" s="769">
        <v>316.42285882000004</v>
      </c>
      <c r="F12" s="769">
        <v>320.04344154000103</v>
      </c>
      <c r="G12" s="769">
        <v>302.17436870999904</v>
      </c>
      <c r="H12" s="201"/>
      <c r="I12" s="770">
        <f t="shared" si="0"/>
        <v>3.200452664976341</v>
      </c>
      <c r="J12" s="770">
        <f t="shared" si="1"/>
        <v>8.1024760983285855</v>
      </c>
      <c r="K12"/>
      <c r="L12" s="11"/>
      <c r="M12" s="11"/>
    </row>
    <row r="13" spans="1:13" ht="18">
      <c r="B13" s="92" t="s">
        <v>70</v>
      </c>
      <c r="C13" s="744">
        <v>-61.273092754624997</v>
      </c>
      <c r="D13" s="771">
        <v>-57.151930179841045</v>
      </c>
      <c r="E13" s="771">
        <v>-107.61215880417602</v>
      </c>
      <c r="F13" s="771">
        <v>-64.181309691796969</v>
      </c>
      <c r="G13" s="771">
        <v>-73.284230602929938</v>
      </c>
      <c r="H13" s="201"/>
      <c r="I13" s="772">
        <f t="shared" si="0"/>
        <v>7.210889574185531</v>
      </c>
      <c r="J13" s="772">
        <f t="shared" si="1"/>
        <v>-16.389798664031726</v>
      </c>
      <c r="K13"/>
      <c r="L13" s="11"/>
      <c r="M13" s="11"/>
    </row>
    <row r="14" spans="1:13" ht="18">
      <c r="B14" s="132" t="s">
        <v>42</v>
      </c>
      <c r="C14" s="746">
        <v>4077.1756651070418</v>
      </c>
      <c r="D14" s="773">
        <v>4029.5268712493098</v>
      </c>
      <c r="E14" s="773">
        <v>4010.89733317645</v>
      </c>
      <c r="F14" s="773">
        <v>4080.0425684753009</v>
      </c>
      <c r="G14" s="773">
        <v>4091.6326225416624</v>
      </c>
      <c r="H14" s="201"/>
      <c r="I14" s="774">
        <f t="shared" si="0"/>
        <v>1.1824910313343819</v>
      </c>
      <c r="J14" s="774">
        <f t="shared" si="1"/>
        <v>-0.35332980177580342</v>
      </c>
      <c r="K14"/>
      <c r="L14" s="11"/>
      <c r="M14" s="11"/>
    </row>
    <row r="15" spans="1:13" ht="18">
      <c r="B15" s="120" t="s">
        <v>419</v>
      </c>
      <c r="C15" s="741">
        <v>-1619.5222006025206</v>
      </c>
      <c r="D15" s="769">
        <v>-1598.6953861775601</v>
      </c>
      <c r="E15" s="769">
        <v>-1579.9796504384203</v>
      </c>
      <c r="F15" s="769">
        <v>-1545.0816826329492</v>
      </c>
      <c r="G15" s="769">
        <v>-1534.5014962700507</v>
      </c>
      <c r="H15" s="201"/>
      <c r="I15" s="775">
        <f t="shared" si="0"/>
        <v>1.302738132919548</v>
      </c>
      <c r="J15" s="775">
        <f t="shared" si="1"/>
        <v>5.540607457153464</v>
      </c>
      <c r="K15"/>
      <c r="L15" s="11"/>
      <c r="M15" s="11"/>
    </row>
    <row r="16" spans="1:13" ht="18">
      <c r="B16" s="132" t="s">
        <v>44</v>
      </c>
      <c r="C16" s="746">
        <v>2457.6534645045595</v>
      </c>
      <c r="D16" s="773">
        <v>2430.8314850717506</v>
      </c>
      <c r="E16" s="773">
        <v>2430.9176827380297</v>
      </c>
      <c r="F16" s="773">
        <v>2534.9608858423699</v>
      </c>
      <c r="G16" s="773">
        <v>2557.1311262715508</v>
      </c>
      <c r="H16" s="201"/>
      <c r="I16" s="774">
        <f t="shared" si="0"/>
        <v>1.1034076034282196</v>
      </c>
      <c r="J16" s="774">
        <f t="shared" si="1"/>
        <v>-3.8902057366153016</v>
      </c>
      <c r="K16"/>
      <c r="L16" s="11"/>
      <c r="M16" s="11"/>
    </row>
    <row r="17" spans="1:13" ht="18">
      <c r="B17" s="120" t="s">
        <v>71</v>
      </c>
      <c r="C17" s="741">
        <v>-244.54933241999993</v>
      </c>
      <c r="D17" s="769">
        <v>-177.60423507999994</v>
      </c>
      <c r="E17" s="769">
        <v>-194.83342709000001</v>
      </c>
      <c r="F17" s="769">
        <v>-331.52582297000004</v>
      </c>
      <c r="G17" s="769">
        <v>-238.23610005999996</v>
      </c>
      <c r="H17" s="201"/>
      <c r="I17" s="776">
        <f t="shared" ref="I17:I24" si="2">+((C17-D17)/D17)*100</f>
        <v>37.693412721743535</v>
      </c>
      <c r="J17" s="776">
        <f t="shared" si="1"/>
        <v>2.6499898035646066</v>
      </c>
      <c r="K17"/>
      <c r="L17" s="11"/>
      <c r="M17" s="11"/>
    </row>
    <row r="18" spans="1:13" ht="18">
      <c r="B18" s="121" t="s">
        <v>72</v>
      </c>
      <c r="C18" s="741">
        <v>-57.426321650000148</v>
      </c>
      <c r="D18" s="769">
        <v>-62.355100790000066</v>
      </c>
      <c r="E18" s="769">
        <v>-43.039782840000001</v>
      </c>
      <c r="F18" s="769">
        <v>-81.996241959999793</v>
      </c>
      <c r="G18" s="769">
        <v>-76.388814040000057</v>
      </c>
      <c r="H18" s="201"/>
      <c r="I18" s="770">
        <f t="shared" si="2"/>
        <v>-7.9043720201801833</v>
      </c>
      <c r="J18" s="770">
        <f t="shared" si="1"/>
        <v>-24.823650724660336</v>
      </c>
      <c r="K18"/>
      <c r="L18" s="11"/>
      <c r="M18" s="11"/>
    </row>
    <row r="19" spans="1:13" ht="18">
      <c r="B19" s="92" t="s">
        <v>73</v>
      </c>
      <c r="C19" s="744">
        <v>-27.83205232200001</v>
      </c>
      <c r="D19" s="771">
        <v>-23.983668068700005</v>
      </c>
      <c r="E19" s="771">
        <v>-6.7527368999999879</v>
      </c>
      <c r="F19" s="771">
        <v>43.553307790518005</v>
      </c>
      <c r="G19" s="771">
        <v>-27.797516653467994</v>
      </c>
      <c r="H19" s="201"/>
      <c r="I19" s="999">
        <f t="shared" si="2"/>
        <v>16.04585354615692</v>
      </c>
      <c r="J19" s="999">
        <f t="shared" ref="J19" si="3">+((C19-G19)/G19)*100</f>
        <v>0.12424012174377767</v>
      </c>
      <c r="K19"/>
      <c r="L19" s="11"/>
      <c r="M19" s="11"/>
    </row>
    <row r="20" spans="1:13" ht="18">
      <c r="B20" s="132" t="s">
        <v>74</v>
      </c>
      <c r="C20" s="746">
        <v>2127.8457581125413</v>
      </c>
      <c r="D20" s="773">
        <v>2166.8884811330599</v>
      </c>
      <c r="E20" s="773">
        <v>2186.2917359080302</v>
      </c>
      <c r="F20" s="773">
        <v>2164.9921287028792</v>
      </c>
      <c r="G20" s="773">
        <v>2214.7086955180803</v>
      </c>
      <c r="H20" s="201"/>
      <c r="I20" s="774">
        <f t="shared" si="2"/>
        <v>-1.8017873720987869</v>
      </c>
      <c r="J20" s="774">
        <f>+((C20-G20)/G20)*100</f>
        <v>-3.9220931213808874</v>
      </c>
      <c r="K20"/>
      <c r="L20" s="11"/>
      <c r="M20" s="11"/>
    </row>
    <row r="21" spans="1:13" ht="18">
      <c r="B21" s="712" t="s">
        <v>463</v>
      </c>
      <c r="C21" s="741">
        <v>-680.50635899892018</v>
      </c>
      <c r="D21" s="769">
        <v>-683.24859295272017</v>
      </c>
      <c r="E21" s="769">
        <v>-715.30943758732997</v>
      </c>
      <c r="F21" s="769">
        <v>-624.14448002038989</v>
      </c>
      <c r="G21" s="769">
        <v>-638.78502458338994</v>
      </c>
      <c r="H21" s="201"/>
      <c r="I21" s="776">
        <f t="shared" si="2"/>
        <v>-0.40135230164897756</v>
      </c>
      <c r="J21" s="776">
        <f>+((C21-G21)/G21)*100</f>
        <v>6.5313576257897603</v>
      </c>
      <c r="K21"/>
      <c r="L21" s="11"/>
      <c r="M21" s="11"/>
    </row>
    <row r="22" spans="1:13" ht="18">
      <c r="B22" s="124" t="s">
        <v>75</v>
      </c>
      <c r="C22" s="750">
        <v>1447.3393991136209</v>
      </c>
      <c r="D22" s="750">
        <v>1483.6398881803402</v>
      </c>
      <c r="E22" s="750">
        <v>1470.9822983207</v>
      </c>
      <c r="F22" s="750">
        <v>1540.8476486824802</v>
      </c>
      <c r="G22" s="750">
        <v>1575.9236709347001</v>
      </c>
      <c r="H22" s="201"/>
      <c r="I22" s="777">
        <f t="shared" si="2"/>
        <v>-2.4467183280736213</v>
      </c>
      <c r="J22" s="777">
        <f>+((C22-G22)/G22)*100</f>
        <v>-8.1592956684770339</v>
      </c>
      <c r="K22"/>
      <c r="L22" s="11"/>
      <c r="M22" s="11"/>
    </row>
    <row r="23" spans="1:13" ht="18">
      <c r="B23" s="561" t="s">
        <v>76</v>
      </c>
      <c r="C23" s="741">
        <v>2.0608229786307675</v>
      </c>
      <c r="D23" s="742">
        <v>1.8512797543598936</v>
      </c>
      <c r="E23" s="742">
        <v>1.3278036268998221</v>
      </c>
      <c r="F23" s="742">
        <v>2.0424320845304464</v>
      </c>
      <c r="G23" s="742">
        <v>3.1317225926500214</v>
      </c>
      <c r="H23" s="201"/>
      <c r="I23" s="770">
        <f t="shared" si="2"/>
        <v>11.31883086699268</v>
      </c>
      <c r="J23" s="998">
        <f>+((C23-G23)/G23)*100</f>
        <v>-34.19522586491523</v>
      </c>
      <c r="K23"/>
      <c r="L23" s="11"/>
      <c r="M23" s="11"/>
    </row>
    <row r="24" spans="1:13" ht="18">
      <c r="B24" s="124" t="s">
        <v>45</v>
      </c>
      <c r="C24" s="750">
        <v>1445.2785761349901</v>
      </c>
      <c r="D24" s="750">
        <v>1481.7886084259803</v>
      </c>
      <c r="E24" s="750">
        <v>1469.6544946938002</v>
      </c>
      <c r="F24" s="750">
        <v>1538.8052165979498</v>
      </c>
      <c r="G24" s="750">
        <v>1572.7919483420501</v>
      </c>
      <c r="H24" s="201"/>
      <c r="I24" s="777">
        <f t="shared" si="2"/>
        <v>-2.4639163834423568</v>
      </c>
      <c r="J24" s="777">
        <f>+((C24-G24)/G24)*100</f>
        <v>-8.1074532675143409</v>
      </c>
      <c r="K24"/>
      <c r="L24" s="11"/>
      <c r="M24" s="11"/>
    </row>
    <row r="25" spans="1:13" ht="18">
      <c r="H25" s="201"/>
      <c r="L25" s="11"/>
      <c r="M25" s="11"/>
    </row>
    <row r="26" spans="1:13" ht="18">
      <c r="B26" s="295"/>
      <c r="C26" s="295"/>
      <c r="D26" s="295"/>
      <c r="E26" s="295"/>
      <c r="F26" s="295"/>
      <c r="G26" s="295"/>
      <c r="H26" s="201"/>
      <c r="I26" s="295"/>
      <c r="J26" s="295"/>
      <c r="L26" s="11"/>
      <c r="M26" s="11"/>
    </row>
    <row r="27" spans="1:13" s="39" customFormat="1" ht="31.2">
      <c r="B27" s="263" t="s">
        <v>377</v>
      </c>
      <c r="H27" s="295"/>
      <c r="L27" s="564"/>
      <c r="M27" s="564"/>
    </row>
    <row r="28" spans="1:13">
      <c r="L28" s="11"/>
      <c r="M28" s="11"/>
    </row>
    <row r="29" spans="1:13" ht="17.399999999999999">
      <c r="B29" s="265"/>
      <c r="C29" s="265"/>
      <c r="D29" s="265"/>
      <c r="E29" s="265"/>
      <c r="F29" s="265"/>
      <c r="G29" s="265"/>
      <c r="H29" s="295"/>
      <c r="I29" s="265"/>
      <c r="J29" s="265"/>
      <c r="L29" s="11"/>
      <c r="M29" s="11"/>
    </row>
    <row r="30" spans="1:13" s="41" customFormat="1" ht="18">
      <c r="A30"/>
      <c r="B30" s="515"/>
      <c r="C30" s="1162" t="s">
        <v>504</v>
      </c>
      <c r="D30" s="1162" t="s">
        <v>474</v>
      </c>
      <c r="E30" s="1162" t="s">
        <v>438</v>
      </c>
      <c r="F30" s="1162" t="s">
        <v>418</v>
      </c>
      <c r="G30" s="1162" t="s">
        <v>410</v>
      </c>
      <c r="H30" s="1082"/>
      <c r="I30" s="1162" t="s">
        <v>508</v>
      </c>
      <c r="J30" s="1162" t="s">
        <v>509</v>
      </c>
      <c r="K30" s="1083"/>
      <c r="L30" s="565"/>
      <c r="M30" s="565"/>
    </row>
    <row r="31" spans="1:13" s="13" customFormat="1" ht="18.600000000000001" thickBot="1">
      <c r="A31"/>
      <c r="B31" s="514" t="s">
        <v>66</v>
      </c>
      <c r="C31" s="1163"/>
      <c r="D31" s="1163"/>
      <c r="E31" s="1163"/>
      <c r="F31" s="1163"/>
      <c r="G31" s="1163"/>
      <c r="H31" s="1082"/>
      <c r="I31" s="1163"/>
      <c r="J31" s="1163"/>
      <c r="K31" s="1084"/>
      <c r="L31" s="12"/>
      <c r="M31" s="12"/>
    </row>
    <row r="32" spans="1:13" s="13" customFormat="1" ht="18">
      <c r="A32"/>
      <c r="B32" s="292" t="s">
        <v>79</v>
      </c>
      <c r="C32" s="752">
        <v>2674.1524195274314</v>
      </c>
      <c r="D32" s="778">
        <v>2636.3089295477293</v>
      </c>
      <c r="E32" s="778">
        <v>2646.0699551662901</v>
      </c>
      <c r="F32" s="778">
        <v>2741.0558510416404</v>
      </c>
      <c r="G32" s="778">
        <v>2794.1945382984495</v>
      </c>
      <c r="H32" s="766"/>
      <c r="I32" s="779">
        <f>+((C32-D32)/D32)*100</f>
        <v>1.4354725106588444</v>
      </c>
      <c r="J32" s="779">
        <f t="shared" ref="J32:J38" si="4">+((C32-G32)/G32)*100</f>
        <v>-4.2961260257891283</v>
      </c>
      <c r="K32" s="12"/>
      <c r="L32" s="12"/>
      <c r="M32" s="12"/>
    </row>
    <row r="33" spans="1:13" s="13" customFormat="1" ht="19.8">
      <c r="A33"/>
      <c r="B33" s="324" t="s">
        <v>380</v>
      </c>
      <c r="C33" s="755">
        <v>1301.6753744857851</v>
      </c>
      <c r="D33" s="780">
        <v>1302.7724879629179</v>
      </c>
      <c r="E33" s="780">
        <v>1278.4369196649973</v>
      </c>
      <c r="F33" s="780">
        <v>1320.9563475583154</v>
      </c>
      <c r="G33" s="780">
        <v>1225.2134165511757</v>
      </c>
      <c r="H33" s="295"/>
      <c r="I33" s="781">
        <f t="shared" ref="I33:I38" si="5">+((C33-D33)/D33)*100</f>
        <v>-8.4213743172323413E-2</v>
      </c>
      <c r="J33" s="781">
        <f t="shared" si="4"/>
        <v>6.2407052438129869</v>
      </c>
      <c r="K33" s="12"/>
      <c r="L33" s="12"/>
      <c r="M33" s="12"/>
    </row>
    <row r="34" spans="1:13" s="13" customFormat="1" ht="18">
      <c r="A34"/>
      <c r="B34" s="186" t="s">
        <v>355</v>
      </c>
      <c r="C34" s="270">
        <v>510.94508788132339</v>
      </c>
      <c r="D34" s="345">
        <v>483.0682170686797</v>
      </c>
      <c r="E34" s="345">
        <v>489.58219747454905</v>
      </c>
      <c r="F34" s="345">
        <v>500.53027158913403</v>
      </c>
      <c r="G34" s="345">
        <v>456.47397999657244</v>
      </c>
      <c r="H34" s="295"/>
      <c r="I34" s="47">
        <f t="shared" si="5"/>
        <v>5.7707938191016037</v>
      </c>
      <c r="J34" s="47">
        <f t="shared" si="4"/>
        <v>11.933014864321501</v>
      </c>
      <c r="K34" s="12"/>
      <c r="L34" s="12"/>
      <c r="M34" s="12"/>
    </row>
    <row r="35" spans="1:13" s="13" customFormat="1" ht="18">
      <c r="A35"/>
      <c r="B35" s="186" t="s">
        <v>276</v>
      </c>
      <c r="C35" s="270">
        <v>298.32170817000002</v>
      </c>
      <c r="D35" s="345">
        <v>287.46807491999999</v>
      </c>
      <c r="E35" s="345">
        <v>287.29250691000004</v>
      </c>
      <c r="F35" s="345">
        <v>284.56815109000013</v>
      </c>
      <c r="G35" s="345">
        <v>275.22505414000005</v>
      </c>
      <c r="H35" s="295"/>
      <c r="I35" s="47">
        <f t="shared" si="5"/>
        <v>3.7755960389759826</v>
      </c>
      <c r="J35" s="47">
        <f t="shared" si="4"/>
        <v>8.3919155187998555</v>
      </c>
      <c r="K35" s="12"/>
      <c r="L35" s="12"/>
      <c r="M35" s="12"/>
    </row>
    <row r="36" spans="1:13" s="13" customFormat="1" ht="18">
      <c r="A36"/>
      <c r="B36" s="186" t="s">
        <v>277</v>
      </c>
      <c r="C36" s="270">
        <v>492.40857843446179</v>
      </c>
      <c r="D36" s="345">
        <v>532.23619597423817</v>
      </c>
      <c r="E36" s="345">
        <v>501.5622152804483</v>
      </c>
      <c r="F36" s="345">
        <v>535.85792487918127</v>
      </c>
      <c r="G36" s="345">
        <v>493.51438241460323</v>
      </c>
      <c r="H36" s="295"/>
      <c r="I36" s="47">
        <f t="shared" si="5"/>
        <v>-7.4830719595974564</v>
      </c>
      <c r="J36" s="47">
        <f t="shared" si="4"/>
        <v>-0.22406722469386015</v>
      </c>
      <c r="K36" s="12"/>
      <c r="L36" s="12"/>
      <c r="M36" s="12"/>
    </row>
    <row r="37" spans="1:13" s="13" customFormat="1" ht="19.8">
      <c r="A37"/>
      <c r="B37" s="324" t="s">
        <v>379</v>
      </c>
      <c r="C37" s="755">
        <v>101.34787109384932</v>
      </c>
      <c r="D37" s="780">
        <v>90.445453738663417</v>
      </c>
      <c r="E37" s="780">
        <v>86.390458345173499</v>
      </c>
      <c r="F37" s="780">
        <v>18.030369875414522</v>
      </c>
      <c r="G37" s="780">
        <v>72.224667691972712</v>
      </c>
      <c r="H37" s="295"/>
      <c r="I37" s="1001">
        <f t="shared" si="5"/>
        <v>12.054135287648364</v>
      </c>
      <c r="J37" s="1000">
        <f t="shared" si="4"/>
        <v>40.323070126238122</v>
      </c>
      <c r="K37" s="12"/>
      <c r="L37" s="12"/>
      <c r="M37" s="12"/>
    </row>
    <row r="38" spans="1:13" ht="18">
      <c r="B38" s="162" t="s">
        <v>279</v>
      </c>
      <c r="C38" s="764">
        <v>4077.1756651070409</v>
      </c>
      <c r="D38" s="764">
        <v>4029.5268712493107</v>
      </c>
      <c r="E38" s="764">
        <v>4010.89733317645</v>
      </c>
      <c r="F38" s="764">
        <v>4080.0425684753004</v>
      </c>
      <c r="G38" s="764">
        <v>4091.6326225416615</v>
      </c>
      <c r="H38" s="295"/>
      <c r="I38" s="765">
        <f t="shared" si="5"/>
        <v>1.1824910313343366</v>
      </c>
      <c r="J38" s="765">
        <f t="shared" si="4"/>
        <v>-0.35332980177580348</v>
      </c>
      <c r="K38" s="11"/>
      <c r="L38" s="11"/>
      <c r="M38" s="11"/>
    </row>
    <row r="39" spans="1:13">
      <c r="B39" s="19"/>
      <c r="C39" s="19"/>
      <c r="D39" s="19"/>
      <c r="E39" s="19"/>
      <c r="F39" s="17"/>
      <c r="G39" s="17"/>
      <c r="H39" s="295"/>
      <c r="I39" s="11"/>
      <c r="J39" s="11"/>
      <c r="K39" s="11"/>
      <c r="L39" s="11"/>
      <c r="M39" s="11"/>
    </row>
    <row r="40" spans="1:13" customFormat="1" ht="13.8">
      <c r="B40" s="1161"/>
      <c r="C40" s="1161"/>
      <c r="D40" s="1161"/>
      <c r="E40" s="1161"/>
      <c r="F40" s="20"/>
      <c r="G40" s="20"/>
      <c r="L40" s="10"/>
      <c r="M40" s="10"/>
    </row>
    <row r="41" spans="1:13" customFormat="1" ht="13.2">
      <c r="B41" s="471" t="s">
        <v>416</v>
      </c>
      <c r="L41" s="10"/>
      <c r="M41" s="10"/>
    </row>
    <row r="42" spans="1:13" customFormat="1" ht="13.2">
      <c r="B42" s="471" t="s">
        <v>275</v>
      </c>
      <c r="L42" s="10"/>
      <c r="M42" s="10"/>
    </row>
    <row r="43" spans="1:13" customFormat="1" ht="13.2">
      <c r="B43" s="471"/>
      <c r="L43" s="10"/>
      <c r="M43" s="10"/>
    </row>
    <row r="44" spans="1:13" customFormat="1" ht="13.2">
      <c r="L44" s="10"/>
      <c r="M44" s="10"/>
    </row>
    <row r="45" spans="1:13" customFormat="1" ht="13.2">
      <c r="B45" s="20"/>
      <c r="C45" s="20"/>
      <c r="D45" s="20"/>
      <c r="E45" s="20"/>
      <c r="F45" s="20"/>
      <c r="G45" s="20"/>
      <c r="L45" s="10"/>
      <c r="M45" s="10"/>
    </row>
    <row r="46" spans="1:13" customFormat="1" ht="13.2">
      <c r="B46" s="20"/>
      <c r="C46" s="20"/>
      <c r="D46" s="20"/>
      <c r="E46" s="20"/>
      <c r="F46" s="20"/>
      <c r="G46" s="20"/>
      <c r="L46" s="10"/>
      <c r="M46" s="10"/>
    </row>
  </sheetData>
  <mergeCells count="15">
    <mergeCell ref="J5:J6"/>
    <mergeCell ref="G5:G6"/>
    <mergeCell ref="I5:I6"/>
    <mergeCell ref="F5:F6"/>
    <mergeCell ref="C5:C6"/>
    <mergeCell ref="D5:D6"/>
    <mergeCell ref="E5:E6"/>
    <mergeCell ref="B40:E40"/>
    <mergeCell ref="C30:C31"/>
    <mergeCell ref="D30:D31"/>
    <mergeCell ref="I30:I31"/>
    <mergeCell ref="J30:J31"/>
    <mergeCell ref="E30:E31"/>
    <mergeCell ref="F30:F31"/>
    <mergeCell ref="G30:G31"/>
  </mergeCells>
  <phoneticPr fontId="96" type="noConversion"/>
  <printOptions horizontalCentered="1"/>
  <pageMargins left="0.19685039370078741" right="0.19685039370078741" top="0.39370078740157483" bottom="0.39370078740157483" header="0" footer="0"/>
  <pageSetup paperSize="9" orientation="landscape" horizontalDpi="4294967294" verticalDpi="300" r:id="rId1"/>
  <headerFooter alignWithMargins="0"/>
  <ignoredErrors>
    <ignoredError sqref="K26 K16 K17 K18 K19 K20 K21 K22 K23 K24 K25"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B7DEE8"/>
    <outlinePr summaryBelow="0"/>
    <pageSetUpPr fitToPage="1"/>
  </sheetPr>
  <dimension ref="A1:H32"/>
  <sheetViews>
    <sheetView showGridLines="0" zoomScale="60" zoomScaleNormal="60" workbookViewId="0"/>
  </sheetViews>
  <sheetFormatPr baseColWidth="10" defaultColWidth="11.33203125" defaultRowHeight="14.4"/>
  <cols>
    <col min="1" max="1" customWidth="true" width="2.5546875" collapsed="true"/>
    <col min="2" max="2" customWidth="true" style="1" width="84.6640625" collapsed="true"/>
    <col min="3" max="3" customWidth="true" style="11" width="17.5546875" collapsed="true"/>
    <col min="4" max="7" customWidth="true" style="1" width="17.5546875" collapsed="true"/>
    <col min="8" max="8" customWidth="true" style="1" width="5.33203125" collapsed="true"/>
    <col min="9" max="16384" style="1" width="11.33203125" collapsed="true"/>
  </cols>
  <sheetData>
    <row r="1" spans="1:8" s="6" customFormat="1" ht="49.5" customHeight="1">
      <c r="C1" s="79"/>
      <c r="D1" s="79"/>
      <c r="E1" s="79"/>
      <c r="F1" s="79"/>
      <c r="G1" s="79" t="s">
        <v>5</v>
      </c>
      <c r="H1" s="79"/>
    </row>
    <row r="2" spans="1:8" s="39" customFormat="1" ht="56.1" customHeight="1">
      <c r="B2" s="263" t="s">
        <v>358</v>
      </c>
      <c r="C2" s="79"/>
      <c r="D2" s="79"/>
      <c r="E2" s="79"/>
    </row>
    <row r="3" spans="1:8" ht="50.7" customHeight="1">
      <c r="A3" s="1"/>
      <c r="B3" s="266"/>
      <c r="C3" s="266"/>
      <c r="D3" s="79"/>
      <c r="E3" s="79"/>
      <c r="F3" s="266"/>
      <c r="G3" s="266"/>
    </row>
    <row r="4" spans="1:8" ht="4.2" customHeight="1">
      <c r="B4" s="265"/>
      <c r="C4" s="265"/>
      <c r="D4" s="265"/>
      <c r="E4" s="265"/>
      <c r="F4" s="265"/>
      <c r="G4" s="265"/>
    </row>
    <row r="5" spans="1:8" s="41" customFormat="1" ht="1.5" customHeight="1">
      <c r="A5"/>
      <c r="B5" s="982"/>
      <c r="C5" s="1162" t="s">
        <v>504</v>
      </c>
      <c r="D5" s="1162" t="s">
        <v>474</v>
      </c>
      <c r="E5" s="1162" t="s">
        <v>438</v>
      </c>
      <c r="F5" s="1162" t="s">
        <v>418</v>
      </c>
      <c r="G5" s="1162" t="s">
        <v>410</v>
      </c>
    </row>
    <row r="6" spans="1:8" ht="40.200000000000003" customHeight="1" thickBot="1">
      <c r="B6" s="511" t="s">
        <v>81</v>
      </c>
      <c r="C6" s="1163"/>
      <c r="D6" s="1163"/>
      <c r="E6" s="1163"/>
      <c r="F6" s="1163"/>
      <c r="G6" s="1163"/>
      <c r="H6"/>
    </row>
    <row r="7" spans="1:8" ht="18.600000000000001" customHeight="1">
      <c r="B7" s="163" t="s">
        <v>82</v>
      </c>
      <c r="C7" s="782">
        <v>2.64</v>
      </c>
      <c r="D7" s="782">
        <v>2.78</v>
      </c>
      <c r="E7" s="782">
        <v>2.98</v>
      </c>
      <c r="F7" s="782">
        <v>3.2</v>
      </c>
      <c r="G7" s="782">
        <v>3.36</v>
      </c>
      <c r="H7" s="330"/>
    </row>
    <row r="8" spans="1:8" ht="18.600000000000001" customHeight="1">
      <c r="B8" s="92" t="s">
        <v>83</v>
      </c>
      <c r="C8" s="783">
        <v>-1.04</v>
      </c>
      <c r="D8" s="783">
        <v>-1.1499999999999999</v>
      </c>
      <c r="E8" s="783">
        <v>-1.3</v>
      </c>
      <c r="F8" s="783">
        <v>-1.49</v>
      </c>
      <c r="G8" s="783">
        <v>-1.59</v>
      </c>
      <c r="H8" s="330"/>
    </row>
    <row r="9" spans="1:8" ht="18.600000000000001" customHeight="1">
      <c r="B9" s="132" t="s">
        <v>40</v>
      </c>
      <c r="C9" s="1007">
        <v>1.6</v>
      </c>
      <c r="D9" s="1007">
        <v>1.63</v>
      </c>
      <c r="E9" s="784">
        <v>1.68</v>
      </c>
      <c r="F9" s="784">
        <v>1.71</v>
      </c>
      <c r="G9" s="784">
        <v>1.77</v>
      </c>
      <c r="H9" s="330"/>
    </row>
    <row r="10" spans="1:8" ht="18.600000000000001" customHeight="1">
      <c r="B10" s="120" t="s">
        <v>67</v>
      </c>
      <c r="C10" s="1008">
        <f>+('2.2 P&amp;L (trimestral)'!C8/(92)*365)/'2.4 Rendimientos y Cargas'!D19*100</f>
        <v>1.4075583989695735E-4</v>
      </c>
      <c r="D10" s="1008">
        <v>0</v>
      </c>
      <c r="E10" s="785">
        <v>3.3719216755280106E-2</v>
      </c>
      <c r="F10" s="785">
        <v>0</v>
      </c>
      <c r="G10" s="785">
        <v>4.5054870041776274E-4</v>
      </c>
      <c r="H10" s="330"/>
    </row>
    <row r="11" spans="1:8" ht="18.600000000000001" customHeight="1">
      <c r="B11" s="121" t="s">
        <v>68</v>
      </c>
      <c r="C11" s="786">
        <f>+('2.2 P&amp;L (trimestral)'!C9/(92)*365)/'2.4 Rendimientos y Cargas'!D19*100</f>
        <v>7.0761662530900354E-2</v>
      </c>
      <c r="D11" s="786">
        <v>6.4573757113793442E-2</v>
      </c>
      <c r="E11" s="786">
        <v>4.5349743862593495E-2</v>
      </c>
      <c r="F11" s="786">
        <v>2.3427565389035107E-2</v>
      </c>
      <c r="G11" s="786">
        <v>6.5200425686700966E-2</v>
      </c>
      <c r="H11" s="330"/>
    </row>
    <row r="12" spans="1:8" ht="18.600000000000001" customHeight="1">
      <c r="B12" s="121" t="s">
        <v>41</v>
      </c>
      <c r="C12" s="786">
        <f>+('2.2 P&amp;L (trimestral)'!C10/(92)*365)/'2.4 Rendimientos y Cargas'!D19*100</f>
        <v>0.58473620018959593</v>
      </c>
      <c r="D12" s="786">
        <v>0.57258940817271209</v>
      </c>
      <c r="E12" s="787">
        <v>0.61016351859774143</v>
      </c>
      <c r="F12" s="787">
        <v>0.62584954810235982</v>
      </c>
      <c r="G12" s="787">
        <v>0.58552209767189001</v>
      </c>
      <c r="H12" s="330"/>
    </row>
    <row r="13" spans="1:8" ht="18.600000000000001" customHeight="1">
      <c r="B13" s="121" t="s">
        <v>69</v>
      </c>
      <c r="C13" s="786">
        <f>+('2.2 P&amp;L (trimestral)'!C11/(92)*365)/'2.4 Rendimientos y Cargas'!D19*100</f>
        <v>2.6624420118232177E-2</v>
      </c>
      <c r="D13" s="786">
        <v>2.3864950085311313E-2</v>
      </c>
      <c r="E13" s="787">
        <v>4.3978429555448069E-2</v>
      </c>
      <c r="F13" s="787">
        <v>2.7578259503391024E-2</v>
      </c>
      <c r="G13" s="787">
        <v>2.6651377890200518E-2</v>
      </c>
      <c r="H13" s="330"/>
    </row>
    <row r="14" spans="1:8" ht="18.600000000000001" customHeight="1">
      <c r="B14" s="121" t="s">
        <v>297</v>
      </c>
      <c r="C14" s="786">
        <f>+('2.2 P&amp;L (trimestral)'!C12/(92)*365)/'2.4 Rendimientos y Cargas'!D19*100</f>
        <v>0.19590290689938566</v>
      </c>
      <c r="D14" s="786">
        <v>0.19093798690077132</v>
      </c>
      <c r="E14" s="787">
        <v>0.20069320476748775</v>
      </c>
      <c r="F14" s="787">
        <v>0.20011635583532722</v>
      </c>
      <c r="G14" s="787">
        <v>0.19168178274100553</v>
      </c>
      <c r="H14" s="330"/>
    </row>
    <row r="15" spans="1:8" ht="18.600000000000001" customHeight="1">
      <c r="B15" s="92" t="s">
        <v>70</v>
      </c>
      <c r="C15" s="788">
        <f>+('2.2 P&amp;L (trimestral)'!C13/(92)*365)/'2.4 Rendimientos y Cargas'!D19*100</f>
        <v>-3.6746621587925937E-2</v>
      </c>
      <c r="D15" s="788">
        <v>-4.6034695289163985E-2</v>
      </c>
      <c r="E15" s="783">
        <v>-6.8253694132267381E-2</v>
      </c>
      <c r="F15" s="783">
        <v>-4.013120764624601E-2</v>
      </c>
      <c r="G15" s="783">
        <v>-4.6487238572686905E-2</v>
      </c>
      <c r="H15" s="330"/>
    </row>
    <row r="16" spans="1:8" ht="18.600000000000001" customHeight="1">
      <c r="B16" s="132" t="s">
        <v>42</v>
      </c>
      <c r="C16" s="1007">
        <f>+('2.2 P&amp;L (trimestral)'!C14/(92)*365)/'2.4 Rendimientos y Cargas'!D19*100</f>
        <v>2.4451586263675233</v>
      </c>
      <c r="D16" s="1007">
        <v>2.5423458823410039</v>
      </c>
      <c r="E16" s="784">
        <v>2.5439370682333049</v>
      </c>
      <c r="F16" s="784">
        <v>2.5511638249091777</v>
      </c>
      <c r="G16" s="784">
        <v>2.5954929227062831</v>
      </c>
      <c r="H16" s="330"/>
    </row>
    <row r="17" spans="2:8" ht="18.600000000000001" customHeight="1">
      <c r="B17" s="120" t="s">
        <v>419</v>
      </c>
      <c r="C17" s="1008">
        <f>+('2.2 P&amp;L (trimestral)'!C15/(92)*365)/'2.4 Rendimientos y Cargas'!D19*100</f>
        <v>-0.97125780311283272</v>
      </c>
      <c r="D17" s="1008">
        <v>-0.85683894272722894</v>
      </c>
      <c r="E17" s="785">
        <v>-1.0021121125584727</v>
      </c>
      <c r="F17" s="785">
        <v>-0.96610670822878997</v>
      </c>
      <c r="G17" s="785">
        <v>-0.97339818621766783</v>
      </c>
      <c r="H17" s="330"/>
    </row>
    <row r="18" spans="2:8" ht="18.600000000000001" customHeight="1">
      <c r="B18" s="132" t="s">
        <v>44</v>
      </c>
      <c r="C18" s="1007">
        <f>+('2.2 P&amp;L (trimestral)'!C16/(92)*365)/'2.4 Rendimientos y Cargas'!D19*100</f>
        <v>1.4739008232547137</v>
      </c>
      <c r="D18" s="1007">
        <v>1.6855069396137745</v>
      </c>
      <c r="E18" s="784">
        <v>1.5418249556748258</v>
      </c>
      <c r="F18" s="784">
        <v>1.5850571166803877</v>
      </c>
      <c r="G18" s="784">
        <v>1.622094736488596</v>
      </c>
      <c r="H18" s="330"/>
    </row>
    <row r="19" spans="2:8" ht="18.600000000000001" customHeight="1">
      <c r="B19" s="120" t="s">
        <v>71</v>
      </c>
      <c r="C19" s="1008">
        <f>+('2.2 P&amp;L (trimestral)'!C17/(92)*365)/'2.4 Rendimientos y Cargas'!D19*100</f>
        <v>-0.14666081593113872</v>
      </c>
      <c r="D19" s="1008">
        <v>-0.1562941621763056</v>
      </c>
      <c r="E19" s="785">
        <v>-0.1235743366466711</v>
      </c>
      <c r="F19" s="785">
        <v>-0.20729604468327209</v>
      </c>
      <c r="G19" s="785">
        <v>-0.15112307694300572</v>
      </c>
      <c r="H19" s="330"/>
    </row>
    <row r="20" spans="2:8" ht="18.600000000000001" customHeight="1">
      <c r="B20" s="121" t="s">
        <v>72</v>
      </c>
      <c r="C20" s="786">
        <f>+('2.2 P&amp;L (trimestral)'!C18/(92)*365)/'2.4 Rendimientos y Cargas'!D19*100</f>
        <v>-3.4439640892776555E-2</v>
      </c>
      <c r="D20" s="786">
        <v>-4.468547003970734E-2</v>
      </c>
      <c r="E20" s="787">
        <v>-2.7298255198338985E-2</v>
      </c>
      <c r="F20" s="787">
        <v>-5.127050582342909E-2</v>
      </c>
      <c r="G20" s="787">
        <v>-4.8456605102436157E-2</v>
      </c>
      <c r="H20" s="330"/>
    </row>
    <row r="21" spans="2:8" ht="18.600000000000001" customHeight="1">
      <c r="B21" s="92" t="s">
        <v>73</v>
      </c>
      <c r="C21" s="788">
        <f>+('2.2 P&amp;L (trimestral)'!C19/(92)*365)/'2.4 Rendimientos y Cargas'!D19*100</f>
        <v>-1.669140317084275E-2</v>
      </c>
      <c r="D21" s="788">
        <v>-1.6778675464329585E-2</v>
      </c>
      <c r="E21" s="788">
        <v>-4.2829662005664446E-3</v>
      </c>
      <c r="F21" s="788">
        <v>2.7232956868836526E-2</v>
      </c>
      <c r="G21" s="788">
        <v>-1.7633122129637541E-2</v>
      </c>
      <c r="H21" s="330"/>
    </row>
    <row r="22" spans="2:8" ht="18.600000000000001" customHeight="1">
      <c r="B22" s="132" t="s">
        <v>74</v>
      </c>
      <c r="C22" s="1007">
        <f>+('2.2 P&amp;L (trimestral)'!C20/(92)*365)/'2.4 Rendimientos y Cargas'!D19*100</f>
        <v>1.2761089632599447</v>
      </c>
      <c r="D22" s="1007">
        <v>1.4677486319334321</v>
      </c>
      <c r="E22" s="784">
        <v>1.3866693976292497</v>
      </c>
      <c r="F22" s="784">
        <v>1.3537235230425113</v>
      </c>
      <c r="G22" s="784">
        <v>1.4048819323135211</v>
      </c>
      <c r="H22" s="330"/>
    </row>
    <row r="23" spans="2:8" ht="18.600000000000001" customHeight="1">
      <c r="B23" s="712" t="s">
        <v>463</v>
      </c>
      <c r="C23" s="1008">
        <f>+('2.2 P&amp;L (trimestral)'!C21/(92)*365)/'2.4 Rendimientos y Cargas'!D19*100</f>
        <v>-0.40811241179633578</v>
      </c>
      <c r="D23" s="1008">
        <v>-0.42378438096992199</v>
      </c>
      <c r="E23" s="785">
        <v>-0.45368954684621698</v>
      </c>
      <c r="F23" s="785">
        <v>-0.39026426617401772</v>
      </c>
      <c r="G23" s="785">
        <v>-0.4</v>
      </c>
      <c r="H23" s="330"/>
    </row>
    <row r="24" spans="2:8" ht="18.600000000000001" customHeight="1">
      <c r="B24" s="124" t="s">
        <v>75</v>
      </c>
      <c r="C24" s="789">
        <f>+('2.2 P&amp;L (trimestral)'!C22/(92)*365)/'2.4 Rendimientos y Cargas'!D19*100</f>
        <v>0.86799655146360888</v>
      </c>
      <c r="D24" s="789">
        <v>1.0439642509635103</v>
      </c>
      <c r="E24" s="789">
        <v>0.93297985078303181</v>
      </c>
      <c r="F24" s="789">
        <v>0.96345925686849954</v>
      </c>
      <c r="G24" s="789">
        <v>0.99967399617015584</v>
      </c>
      <c r="H24" s="330"/>
    </row>
    <row r="25" spans="2:8" ht="18.600000000000001" customHeight="1">
      <c r="B25" s="121" t="s">
        <v>76</v>
      </c>
      <c r="C25" s="790">
        <f>+('2.2 P&amp;L (trimestral)'!C23/(92)*365)/'2.4 Rendimientos y Cargas'!D19*100</f>
        <v>1.2359141468296635E-3</v>
      </c>
      <c r="D25" s="790">
        <v>1.2734619732175118E-3</v>
      </c>
      <c r="E25" s="790">
        <v>8.4216787048248319E-4</v>
      </c>
      <c r="F25" s="790">
        <v>1.2770893346004816E-3</v>
      </c>
      <c r="G25" s="790">
        <v>1.9865820260405696E-3</v>
      </c>
      <c r="H25" s="330"/>
    </row>
    <row r="26" spans="2:8" ht="18.600000000000001" customHeight="1">
      <c r="B26" s="124" t="s">
        <v>45</v>
      </c>
      <c r="C26" s="789">
        <f>+('2.2 P&amp;L (trimestral)'!C24/(92)*365)/'2.4 Rendimientos y Cargas'!D19*100</f>
        <v>0.8667606373167791</v>
      </c>
      <c r="D26" s="789">
        <v>1.0426907889902928</v>
      </c>
      <c r="E26" s="789">
        <v>0.93213768291254928</v>
      </c>
      <c r="F26" s="789">
        <v>0.96218216753389918</v>
      </c>
      <c r="G26" s="789">
        <v>0.99768741414411544</v>
      </c>
      <c r="H26" s="330"/>
    </row>
    <row r="27" spans="2:8" customFormat="1" ht="17.55" customHeight="1">
      <c r="B27" s="164" t="s">
        <v>84</v>
      </c>
      <c r="C27" s="791">
        <f>+'2.4 Rendimientos y Cargas'!D19</f>
        <v>661542</v>
      </c>
      <c r="D27" s="791">
        <v>645683</v>
      </c>
      <c r="E27" s="791">
        <v>639419</v>
      </c>
      <c r="F27" s="791">
        <v>636238</v>
      </c>
      <c r="G27" s="791">
        <v>627148</v>
      </c>
      <c r="H27" s="330"/>
    </row>
    <row r="28" spans="2:8" ht="3" customHeight="1">
      <c r="B28" s="134"/>
      <c r="C28" s="134"/>
      <c r="D28" s="134"/>
      <c r="E28" s="134"/>
      <c r="F28" s="134"/>
      <c r="G28" s="134"/>
      <c r="H28"/>
    </row>
    <row r="29" spans="2:8">
      <c r="B29"/>
      <c r="C29"/>
      <c r="D29"/>
      <c r="E29"/>
      <c r="F29"/>
      <c r="G29"/>
      <c r="H29"/>
    </row>
    <row r="30" spans="2:8" ht="16.2" customHeight="1">
      <c r="B30" s="351" t="s">
        <v>85</v>
      </c>
      <c r="C30"/>
      <c r="D30"/>
      <c r="E30"/>
      <c r="F30"/>
      <c r="G30"/>
      <c r="H30"/>
    </row>
    <row r="31" spans="2:8">
      <c r="B31"/>
      <c r="C31"/>
      <c r="D31"/>
      <c r="E31"/>
      <c r="F31"/>
      <c r="G31"/>
      <c r="H31"/>
    </row>
    <row r="32" spans="2:8">
      <c r="B32"/>
      <c r="C32"/>
      <c r="D32"/>
      <c r="E32"/>
      <c r="F32"/>
      <c r="G32"/>
      <c r="H32"/>
    </row>
  </sheetData>
  <mergeCells count="5">
    <mergeCell ref="G5:G6"/>
    <mergeCell ref="C5:C6"/>
    <mergeCell ref="D5:D6"/>
    <mergeCell ref="E5:E6"/>
    <mergeCell ref="F5:F6"/>
  </mergeCells>
  <phoneticPr fontId="96" type="noConversion"/>
  <printOptions horizontalCentered="1"/>
  <pageMargins left="0.19685039370078741" right="0.19685039370078741" top="0.39370078740157483" bottom="0.39370078740157483" header="0" footer="0"/>
  <pageSetup paperSize="9" scale="91" orientation="landscape" horizontalDpi="4294967294"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B7DEE8"/>
    <pageSetUpPr fitToPage="1"/>
  </sheetPr>
  <dimension ref="A1:R26"/>
  <sheetViews>
    <sheetView showGridLines="0" zoomScale="60" zoomScaleNormal="60" workbookViewId="0"/>
  </sheetViews>
  <sheetFormatPr baseColWidth="10" defaultColWidth="11.44140625" defaultRowHeight="14.4"/>
  <cols>
    <col min="1" max="1" customWidth="true" width="2.5546875" collapsed="true"/>
    <col min="2" max="2" customWidth="true" style="792" width="83.21875" collapsed="true"/>
    <col min="3" max="3" customWidth="true" style="792" width="13.88671875" collapsed="true"/>
    <col min="4" max="18" customWidth="true" style="792" width="17.5546875" collapsed="true"/>
    <col min="19" max="16384" style="792" width="11.44140625" collapsed="true"/>
  </cols>
  <sheetData>
    <row r="1" spans="1:18" s="6" customFormat="1" ht="39.450000000000003" customHeight="1">
      <c r="C1" s="79"/>
      <c r="D1" s="79"/>
      <c r="E1" s="79"/>
      <c r="F1" s="79"/>
      <c r="G1" s="79" t="s">
        <v>5</v>
      </c>
      <c r="H1" s="79"/>
      <c r="I1" s="79"/>
      <c r="J1" s="79"/>
    </row>
    <row r="2" spans="1:18" s="39" customFormat="1" ht="36">
      <c r="B2" s="263" t="s">
        <v>359</v>
      </c>
    </row>
    <row r="3" spans="1:18" ht="23.4">
      <c r="A3" s="1"/>
      <c r="B3" s="338"/>
    </row>
    <row r="4" spans="1:18" s="1" customFormat="1" ht="17.399999999999999">
      <c r="A4"/>
      <c r="B4" s="265"/>
      <c r="C4" s="265"/>
      <c r="D4" s="265"/>
      <c r="E4" s="265"/>
      <c r="F4" s="265"/>
      <c r="G4" s="265"/>
      <c r="H4" s="265"/>
      <c r="I4" s="265"/>
      <c r="J4" s="265"/>
      <c r="K4" s="265"/>
      <c r="L4" s="265"/>
      <c r="M4" s="265"/>
      <c r="N4" s="265"/>
      <c r="O4" s="265"/>
      <c r="P4" s="265"/>
      <c r="Q4" s="265"/>
      <c r="R4" s="265"/>
    </row>
    <row r="5" spans="1:18" ht="18">
      <c r="B5" s="36"/>
      <c r="C5" s="51"/>
      <c r="D5" s="1168" t="s">
        <v>504</v>
      </c>
      <c r="E5" s="1171"/>
      <c r="F5" s="1170"/>
      <c r="G5" s="1168" t="s">
        <v>474</v>
      </c>
      <c r="H5" s="1171"/>
      <c r="I5" s="1170"/>
      <c r="J5" s="1168" t="s">
        <v>438</v>
      </c>
      <c r="K5" s="1169"/>
      <c r="L5" s="1170"/>
      <c r="M5" s="1168" t="s">
        <v>418</v>
      </c>
      <c r="N5" s="1169"/>
      <c r="O5" s="1170"/>
      <c r="P5" s="1168" t="s">
        <v>410</v>
      </c>
      <c r="Q5" s="1169"/>
      <c r="R5" s="1170"/>
    </row>
    <row r="6" spans="1:18" ht="18.600000000000001" thickBot="1">
      <c r="B6" s="119" t="s">
        <v>66</v>
      </c>
      <c r="C6" s="52"/>
      <c r="D6" s="1085" t="s">
        <v>86</v>
      </c>
      <c r="E6" s="1086" t="s">
        <v>87</v>
      </c>
      <c r="F6" s="1087" t="s">
        <v>88</v>
      </c>
      <c r="G6" s="1085" t="s">
        <v>86</v>
      </c>
      <c r="H6" s="1086" t="s">
        <v>87</v>
      </c>
      <c r="I6" s="1087" t="s">
        <v>88</v>
      </c>
      <c r="J6" s="1085" t="s">
        <v>86</v>
      </c>
      <c r="K6" s="1086" t="s">
        <v>87</v>
      </c>
      <c r="L6" s="1087" t="s">
        <v>88</v>
      </c>
      <c r="M6" s="1085" t="s">
        <v>86</v>
      </c>
      <c r="N6" s="1086" t="s">
        <v>87</v>
      </c>
      <c r="O6" s="1087" t="s">
        <v>88</v>
      </c>
      <c r="P6" s="1085" t="s">
        <v>86</v>
      </c>
      <c r="Q6" s="1086" t="s">
        <v>87</v>
      </c>
      <c r="R6" s="1087" t="s">
        <v>88</v>
      </c>
    </row>
    <row r="7" spans="1:18" ht="18">
      <c r="B7" s="168" t="s">
        <v>89</v>
      </c>
      <c r="C7" s="53"/>
      <c r="D7" s="1057">
        <v>71999</v>
      </c>
      <c r="E7" s="1058">
        <v>413</v>
      </c>
      <c r="F7" s="1074">
        <v>2.27</v>
      </c>
      <c r="G7" s="1057">
        <v>67053</v>
      </c>
      <c r="H7" s="1058">
        <v>413</v>
      </c>
      <c r="I7" s="1059">
        <v>2.4676589691836841</v>
      </c>
      <c r="J7" s="1057">
        <v>71007</v>
      </c>
      <c r="K7" s="1058">
        <v>501</v>
      </c>
      <c r="L7" s="1059">
        <v>2.8593776541702129</v>
      </c>
      <c r="M7" s="1057">
        <v>70879</v>
      </c>
      <c r="N7" s="1058">
        <v>643</v>
      </c>
      <c r="O7" s="1059">
        <v>3.6091380791621961</v>
      </c>
      <c r="P7" s="1057">
        <v>68007</v>
      </c>
      <c r="Q7" s="1058">
        <v>676</v>
      </c>
      <c r="R7" s="1059">
        <v>3.9558037432931452</v>
      </c>
    </row>
    <row r="8" spans="1:18" ht="18">
      <c r="B8" s="169" t="s">
        <v>90</v>
      </c>
      <c r="C8" s="54" t="s">
        <v>256</v>
      </c>
      <c r="D8" s="1060">
        <v>351775</v>
      </c>
      <c r="E8" s="1061">
        <v>3144</v>
      </c>
      <c r="F8" s="1075">
        <v>3.55</v>
      </c>
      <c r="G8" s="1060">
        <v>343540</v>
      </c>
      <c r="H8" s="1061">
        <v>3215</v>
      </c>
      <c r="I8" s="1062">
        <v>3.75</v>
      </c>
      <c r="J8" s="1060">
        <v>337675</v>
      </c>
      <c r="K8" s="1061">
        <v>3357</v>
      </c>
      <c r="L8" s="1062">
        <v>4.03</v>
      </c>
      <c r="M8" s="1060">
        <v>334617</v>
      </c>
      <c r="N8" s="1061">
        <v>3595</v>
      </c>
      <c r="O8" s="1062">
        <v>4.2699999999999996</v>
      </c>
      <c r="P8" s="1060">
        <v>331016</v>
      </c>
      <c r="Q8" s="1061">
        <v>3719</v>
      </c>
      <c r="R8" s="1062">
        <v>4.47</v>
      </c>
    </row>
    <row r="9" spans="1:18" ht="18">
      <c r="B9" s="169" t="s">
        <v>91</v>
      </c>
      <c r="C9" s="54"/>
      <c r="D9" s="1060">
        <v>92667</v>
      </c>
      <c r="E9" s="1061">
        <v>345</v>
      </c>
      <c r="F9" s="1075">
        <v>1.48</v>
      </c>
      <c r="G9" s="1060">
        <v>91382</v>
      </c>
      <c r="H9" s="1061">
        <v>345</v>
      </c>
      <c r="I9" s="1062">
        <v>1.5132964294619193</v>
      </c>
      <c r="J9" s="1060">
        <v>87424</v>
      </c>
      <c r="K9" s="1061">
        <v>322</v>
      </c>
      <c r="L9" s="1062">
        <v>1.4927946621966339</v>
      </c>
      <c r="M9" s="1060">
        <v>82624</v>
      </c>
      <c r="N9" s="1061">
        <v>315</v>
      </c>
      <c r="O9" s="1062">
        <v>1.518338630028099</v>
      </c>
      <c r="P9" s="1060">
        <v>83050</v>
      </c>
      <c r="Q9" s="1061">
        <v>332</v>
      </c>
      <c r="R9" s="1062">
        <v>1.5916013536630726</v>
      </c>
    </row>
    <row r="10" spans="1:18" ht="18">
      <c r="B10" s="169" t="s">
        <v>92</v>
      </c>
      <c r="C10" s="54"/>
      <c r="D10" s="1060">
        <v>64222</v>
      </c>
      <c r="E10" s="1061">
        <v>474</v>
      </c>
      <c r="F10" s="1075">
        <v>2.93</v>
      </c>
      <c r="G10" s="1060">
        <v>64678</v>
      </c>
      <c r="H10" s="1061">
        <v>469</v>
      </c>
      <c r="I10" s="1062">
        <v>2.9114391661102941</v>
      </c>
      <c r="J10" s="1060">
        <v>64845</v>
      </c>
      <c r="K10" s="1061">
        <v>467</v>
      </c>
      <c r="L10" s="1062">
        <v>2.9177142216488172</v>
      </c>
      <c r="M10" s="1060">
        <v>65825</v>
      </c>
      <c r="N10" s="1061">
        <v>496</v>
      </c>
      <c r="O10" s="1062">
        <v>2.9993337471253199</v>
      </c>
      <c r="P10" s="1060">
        <v>64879</v>
      </c>
      <c r="Q10" s="1061">
        <v>486</v>
      </c>
      <c r="R10" s="1062">
        <v>2.9812919600129986</v>
      </c>
    </row>
    <row r="11" spans="1:18" ht="18">
      <c r="B11" s="170" t="s">
        <v>93</v>
      </c>
      <c r="C11" s="55"/>
      <c r="D11" s="1063">
        <v>80879</v>
      </c>
      <c r="E11" s="1064">
        <v>35</v>
      </c>
      <c r="F11" s="1076">
        <v>0</v>
      </c>
      <c r="G11" s="1063">
        <v>79030</v>
      </c>
      <c r="H11" s="1064">
        <v>41</v>
      </c>
      <c r="I11" s="1065">
        <v>0</v>
      </c>
      <c r="J11" s="1063">
        <v>78468</v>
      </c>
      <c r="K11" s="1064">
        <v>55</v>
      </c>
      <c r="L11" s="1065">
        <v>0</v>
      </c>
      <c r="M11" s="1063">
        <v>82293</v>
      </c>
      <c r="N11" s="1064">
        <v>72</v>
      </c>
      <c r="O11" s="1065">
        <v>0</v>
      </c>
      <c r="P11" s="1063">
        <v>80196</v>
      </c>
      <c r="Q11" s="1064">
        <v>86</v>
      </c>
      <c r="R11" s="1065">
        <v>0</v>
      </c>
    </row>
    <row r="12" spans="1:18" ht="18">
      <c r="B12" s="166" t="s">
        <v>94</v>
      </c>
      <c r="C12" s="135" t="s">
        <v>257</v>
      </c>
      <c r="D12" s="1066">
        <v>661542</v>
      </c>
      <c r="E12" s="1067">
        <v>4410</v>
      </c>
      <c r="F12" s="1077">
        <v>2.64</v>
      </c>
      <c r="G12" s="1066">
        <v>645683</v>
      </c>
      <c r="H12" s="1067">
        <v>4483</v>
      </c>
      <c r="I12" s="1068">
        <v>2.78</v>
      </c>
      <c r="J12" s="1066">
        <v>639419</v>
      </c>
      <c r="K12" s="1067">
        <v>4702</v>
      </c>
      <c r="L12" s="1068">
        <v>2.98</v>
      </c>
      <c r="M12" s="1066">
        <v>636238</v>
      </c>
      <c r="N12" s="1067">
        <v>5121</v>
      </c>
      <c r="O12" s="1068">
        <v>3.2</v>
      </c>
      <c r="P12" s="1066">
        <v>627148</v>
      </c>
      <c r="Q12" s="1067">
        <v>5299</v>
      </c>
      <c r="R12" s="1068">
        <v>3.36</v>
      </c>
    </row>
    <row r="13" spans="1:18" ht="18">
      <c r="B13" s="171" t="s">
        <v>89</v>
      </c>
      <c r="C13" s="56"/>
      <c r="D13" s="1069">
        <v>34732</v>
      </c>
      <c r="E13" s="1070">
        <v>-200</v>
      </c>
      <c r="F13" s="1078">
        <v>2.2799999999999998</v>
      </c>
      <c r="G13" s="1069">
        <v>31986</v>
      </c>
      <c r="H13" s="1070">
        <v>-207</v>
      </c>
      <c r="I13" s="1071">
        <v>2.5945739429940806</v>
      </c>
      <c r="J13" s="1069">
        <v>28409</v>
      </c>
      <c r="K13" s="1070">
        <v>-209</v>
      </c>
      <c r="L13" s="1071">
        <v>2.9849537909435919</v>
      </c>
      <c r="M13" s="1069">
        <v>24648</v>
      </c>
      <c r="N13" s="1070">
        <v>-266</v>
      </c>
      <c r="O13" s="1071">
        <v>4.2912780470536855</v>
      </c>
      <c r="P13" s="1069">
        <v>28605</v>
      </c>
      <c r="Q13" s="1070">
        <v>-325</v>
      </c>
      <c r="R13" s="1071">
        <v>4.5264601597546479</v>
      </c>
    </row>
    <row r="14" spans="1:18" ht="18">
      <c r="B14" s="169" t="s">
        <v>95</v>
      </c>
      <c r="C14" s="268" t="s">
        <v>258</v>
      </c>
      <c r="D14" s="1060">
        <v>428938</v>
      </c>
      <c r="E14" s="1061">
        <v>-578</v>
      </c>
      <c r="F14" s="1075">
        <v>0.53</v>
      </c>
      <c r="G14" s="1060">
        <v>419415</v>
      </c>
      <c r="H14" s="1061">
        <v>-685</v>
      </c>
      <c r="I14" s="1062">
        <v>0.66</v>
      </c>
      <c r="J14" s="1060">
        <v>412166</v>
      </c>
      <c r="K14" s="1061">
        <v>-846</v>
      </c>
      <c r="L14" s="1062">
        <v>0.83</v>
      </c>
      <c r="M14" s="1060">
        <v>408599</v>
      </c>
      <c r="N14" s="1061">
        <v>-990</v>
      </c>
      <c r="O14" s="1062">
        <v>0.96</v>
      </c>
      <c r="P14" s="1060">
        <v>400740</v>
      </c>
      <c r="Q14" s="1061">
        <v>-1052</v>
      </c>
      <c r="R14" s="1062">
        <v>1.04</v>
      </c>
    </row>
    <row r="15" spans="1:18" ht="18">
      <c r="B15" s="169" t="s">
        <v>96</v>
      </c>
      <c r="C15" s="54"/>
      <c r="D15" s="1060">
        <v>44754</v>
      </c>
      <c r="E15" s="1061">
        <v>-423</v>
      </c>
      <c r="F15" s="1075">
        <v>3.75</v>
      </c>
      <c r="G15" s="1060">
        <v>43361</v>
      </c>
      <c r="H15" s="1061">
        <v>-417</v>
      </c>
      <c r="I15" s="1062">
        <v>3.8531323185604287</v>
      </c>
      <c r="J15" s="1060">
        <v>48004</v>
      </c>
      <c r="K15" s="1061">
        <v>-467</v>
      </c>
      <c r="L15" s="1062">
        <v>3.9488379617103551</v>
      </c>
      <c r="M15" s="1060">
        <v>50421</v>
      </c>
      <c r="N15" s="1061">
        <v>-578</v>
      </c>
      <c r="O15" s="1062">
        <v>4.5601836076073683</v>
      </c>
      <c r="P15" s="1060">
        <v>49546</v>
      </c>
      <c r="Q15" s="1061">
        <v>-601</v>
      </c>
      <c r="R15" s="1062">
        <v>4.8282033746438247</v>
      </c>
    </row>
    <row r="16" spans="1:18" ht="18">
      <c r="B16" s="169" t="s">
        <v>97</v>
      </c>
      <c r="C16" s="54"/>
      <c r="D16" s="1060">
        <v>9857</v>
      </c>
      <c r="E16" s="1061">
        <v>-69</v>
      </c>
      <c r="F16" s="1075">
        <v>2.77</v>
      </c>
      <c r="G16" s="1060">
        <v>10021</v>
      </c>
      <c r="H16" s="1061">
        <v>-74</v>
      </c>
      <c r="I16" s="1062">
        <v>2.9640655499227053</v>
      </c>
      <c r="J16" s="1060">
        <v>10142</v>
      </c>
      <c r="K16" s="1061">
        <v>-79</v>
      </c>
      <c r="L16" s="1062">
        <v>3.1560970834440387</v>
      </c>
      <c r="M16" s="1060">
        <v>9689</v>
      </c>
      <c r="N16" s="1061">
        <v>-85</v>
      </c>
      <c r="O16" s="1062">
        <v>3.4920684488156883</v>
      </c>
      <c r="P16" s="1060">
        <v>9276</v>
      </c>
      <c r="Q16" s="1061">
        <v>-83</v>
      </c>
      <c r="R16" s="1062">
        <v>3.5792303127179457</v>
      </c>
    </row>
    <row r="17" spans="2:18" ht="18">
      <c r="B17" s="169" t="s">
        <v>98</v>
      </c>
      <c r="C17" s="54"/>
      <c r="D17" s="1060">
        <v>83249</v>
      </c>
      <c r="E17" s="1061">
        <v>-438</v>
      </c>
      <c r="F17" s="1075">
        <v>2.09</v>
      </c>
      <c r="G17" s="1060">
        <v>81436</v>
      </c>
      <c r="H17" s="1061">
        <v>-433</v>
      </c>
      <c r="I17" s="1062">
        <v>2.1323702015619386</v>
      </c>
      <c r="J17" s="1060">
        <v>82067</v>
      </c>
      <c r="K17" s="1061">
        <v>-430</v>
      </c>
      <c r="L17" s="1062">
        <v>2.1230534918384416</v>
      </c>
      <c r="M17" s="1060">
        <v>81606</v>
      </c>
      <c r="N17" s="1061">
        <v>-440</v>
      </c>
      <c r="O17" s="1062">
        <v>2.1457384090306526</v>
      </c>
      <c r="P17" s="1060">
        <v>79587</v>
      </c>
      <c r="Q17" s="1061">
        <v>-426</v>
      </c>
      <c r="R17" s="1062">
        <v>2.1281495453949804</v>
      </c>
    </row>
    <row r="18" spans="2:18" ht="18">
      <c r="B18" s="170" t="s">
        <v>99</v>
      </c>
      <c r="C18" s="55"/>
      <c r="D18" s="1063">
        <v>60012</v>
      </c>
      <c r="E18" s="1064">
        <v>-29</v>
      </c>
      <c r="F18" s="1076">
        <v>0</v>
      </c>
      <c r="G18" s="1063">
        <v>59464</v>
      </c>
      <c r="H18" s="1064">
        <v>-30</v>
      </c>
      <c r="I18" s="1065">
        <v>0</v>
      </c>
      <c r="J18" s="1063">
        <v>58631</v>
      </c>
      <c r="K18" s="1064">
        <v>-26</v>
      </c>
      <c r="L18" s="1065">
        <v>0</v>
      </c>
      <c r="M18" s="1063">
        <v>61275</v>
      </c>
      <c r="N18" s="1064">
        <v>-21</v>
      </c>
      <c r="O18" s="1065">
        <v>0</v>
      </c>
      <c r="P18" s="1063">
        <v>59394</v>
      </c>
      <c r="Q18" s="1064">
        <v>-18</v>
      </c>
      <c r="R18" s="1065">
        <v>0</v>
      </c>
    </row>
    <row r="19" spans="2:18" ht="18">
      <c r="B19" s="166" t="s">
        <v>100</v>
      </c>
      <c r="C19" s="135" t="s">
        <v>1</v>
      </c>
      <c r="D19" s="1066">
        <v>661542</v>
      </c>
      <c r="E19" s="1067">
        <v>-1736</v>
      </c>
      <c r="F19" s="1077">
        <v>1.04</v>
      </c>
      <c r="G19" s="1066">
        <v>645683</v>
      </c>
      <c r="H19" s="1067">
        <v>-1846</v>
      </c>
      <c r="I19" s="1068">
        <v>1.1499999999999999</v>
      </c>
      <c r="J19" s="1066">
        <v>639419</v>
      </c>
      <c r="K19" s="1067">
        <v>-2056</v>
      </c>
      <c r="L19" s="1068">
        <v>1.3</v>
      </c>
      <c r="M19" s="1066">
        <v>636238</v>
      </c>
      <c r="N19" s="1067">
        <v>-2380</v>
      </c>
      <c r="O19" s="1068">
        <v>1.49</v>
      </c>
      <c r="P19" s="1066">
        <v>627148</v>
      </c>
      <c r="Q19" s="1067">
        <v>-2505</v>
      </c>
      <c r="R19" s="1068">
        <v>1.59</v>
      </c>
    </row>
    <row r="20" spans="2:18" ht="18">
      <c r="B20" s="167" t="s">
        <v>40</v>
      </c>
      <c r="C20" s="322"/>
      <c r="D20" s="1166">
        <v>2674</v>
      </c>
      <c r="E20" s="1166"/>
      <c r="F20" s="1166"/>
      <c r="G20" s="1166">
        <v>2636</v>
      </c>
      <c r="H20" s="1166"/>
      <c r="I20" s="1166"/>
      <c r="J20" s="1166">
        <v>2646</v>
      </c>
      <c r="K20" s="1166"/>
      <c r="L20" s="1166"/>
      <c r="M20" s="1166">
        <v>2741</v>
      </c>
      <c r="N20" s="1166"/>
      <c r="O20" s="1166"/>
      <c r="P20" s="1166">
        <v>2794</v>
      </c>
      <c r="Q20" s="1166"/>
      <c r="R20" s="1166"/>
    </row>
    <row r="21" spans="2:18" ht="18">
      <c r="B21" s="125" t="s">
        <v>101</v>
      </c>
      <c r="C21" s="323" t="s">
        <v>2</v>
      </c>
      <c r="D21" s="1164">
        <v>3.02</v>
      </c>
      <c r="E21" s="1164"/>
      <c r="F21" s="1164"/>
      <c r="G21" s="1164">
        <v>3.09</v>
      </c>
      <c r="H21" s="1164"/>
      <c r="I21" s="1164"/>
      <c r="J21" s="1164">
        <v>3.2</v>
      </c>
      <c r="K21" s="1164"/>
      <c r="L21" s="1164"/>
      <c r="M21" s="1164">
        <v>3.31</v>
      </c>
      <c r="N21" s="1164"/>
      <c r="O21" s="1164"/>
      <c r="P21" s="1164">
        <v>3.43</v>
      </c>
      <c r="Q21" s="1164"/>
      <c r="R21" s="1164"/>
    </row>
    <row r="22" spans="2:18" ht="18">
      <c r="B22" s="125" t="s">
        <v>102</v>
      </c>
      <c r="C22" s="323" t="s">
        <v>3</v>
      </c>
      <c r="D22" s="1165">
        <v>1.6</v>
      </c>
      <c r="E22" s="1165"/>
      <c r="F22" s="1165"/>
      <c r="G22" s="1165">
        <v>1.63</v>
      </c>
      <c r="H22" s="1165"/>
      <c r="I22" s="1165"/>
      <c r="J22" s="1165">
        <v>1.68</v>
      </c>
      <c r="K22" s="1165"/>
      <c r="L22" s="1165"/>
      <c r="M22" s="1165">
        <v>1.71</v>
      </c>
      <c r="N22" s="1165"/>
      <c r="O22" s="1165"/>
      <c r="P22" s="1165">
        <v>1.77</v>
      </c>
      <c r="Q22" s="1165"/>
      <c r="R22" s="1165"/>
    </row>
    <row r="23" spans="2:18" ht="23.4">
      <c r="B23" s="338"/>
    </row>
    <row r="24" spans="2:18" ht="23.4">
      <c r="B24" s="338"/>
    </row>
    <row r="25" spans="2:18" ht="94.5" customHeight="1">
      <c r="B25" s="1167" t="s">
        <v>294</v>
      </c>
      <c r="C25" s="1167"/>
      <c r="D25" s="1167"/>
      <c r="E25" s="1167"/>
      <c r="F25" s="1167"/>
      <c r="G25" s="1167"/>
      <c r="H25" s="1167"/>
      <c r="I25" s="1167"/>
      <c r="J25" s="1167"/>
      <c r="K25" s="1167"/>
      <c r="L25" s="1167"/>
      <c r="M25" s="1167"/>
      <c r="N25" s="1167"/>
      <c r="O25" s="1167"/>
      <c r="P25" s="1167"/>
      <c r="Q25" s="1167"/>
      <c r="R25" s="1167"/>
    </row>
    <row r="26" spans="2:18" ht="23.4">
      <c r="B26" s="338"/>
    </row>
  </sheetData>
  <mergeCells count="21">
    <mergeCell ref="B25:R25"/>
    <mergeCell ref="M5:O5"/>
    <mergeCell ref="P5:R5"/>
    <mergeCell ref="D5:F5"/>
    <mergeCell ref="G5:I5"/>
    <mergeCell ref="J5:L5"/>
    <mergeCell ref="G20:I20"/>
    <mergeCell ref="G21:I21"/>
    <mergeCell ref="G22:I22"/>
    <mergeCell ref="J20:L20"/>
    <mergeCell ref="J21:L21"/>
    <mergeCell ref="J22:L22"/>
    <mergeCell ref="M20:O20"/>
    <mergeCell ref="M21:O21"/>
    <mergeCell ref="M22:O22"/>
    <mergeCell ref="P20:R20"/>
    <mergeCell ref="P21:R21"/>
    <mergeCell ref="P22:R22"/>
    <mergeCell ref="D20:F20"/>
    <mergeCell ref="D21:F21"/>
    <mergeCell ref="D22:F22"/>
  </mergeCells>
  <pageMargins left="0.70866141732283472" right="0.70866141732283472" top="0.74803149606299213" bottom="0.74803149606299213" header="0.31496062992125984" footer="0.31496062992125984"/>
  <pageSetup paperSize="9" scale="39" orientation="landscape"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3DDE-771A-4E4D-BCE2-275BEB270D30}">
  <sheetPr codeName="Hoja21">
    <tabColor rgb="FFB7DEE8"/>
    <pageSetUpPr fitToPage="1"/>
  </sheetPr>
  <dimension ref="A1:K19"/>
  <sheetViews>
    <sheetView showGridLines="0" zoomScale="60" zoomScaleNormal="60" workbookViewId="0"/>
  </sheetViews>
  <sheetFormatPr baseColWidth="10" defaultColWidth="11.44140625" defaultRowHeight="14.4"/>
  <cols>
    <col min="1" max="1" customWidth="true" width="2.5546875" collapsed="true"/>
    <col min="2" max="2" customWidth="true" style="797" width="115.5546875" collapsed="true"/>
    <col min="3" max="10" customWidth="true" style="797" width="17.5546875" collapsed="true"/>
    <col min="11" max="11" customWidth="true" style="797" width="1.77734375" collapsed="true"/>
    <col min="12" max="15" style="797" width="11.44140625" collapsed="true"/>
    <col min="16" max="16" customWidth="true" style="797" width="1.44140625" collapsed="true"/>
    <col min="17" max="20" style="797" width="11.44140625" collapsed="true"/>
    <col min="21" max="21" customWidth="true" style="797" width="1.0" collapsed="true"/>
    <col min="22" max="25" style="797" width="11.44140625" collapsed="true"/>
    <col min="26" max="26" customWidth="true" style="797" width="1.44140625" collapsed="true"/>
    <col min="27" max="30" style="797" width="11.44140625" collapsed="true"/>
    <col min="31" max="31" customWidth="true" style="797" width="1.33203125" collapsed="true"/>
    <col min="32" max="16384" style="797" width="11.44140625" collapsed="true"/>
  </cols>
  <sheetData>
    <row r="1" spans="1:11" s="6" customFormat="1" ht="49.5" customHeight="1">
      <c r="C1" s="79"/>
      <c r="D1" s="79"/>
      <c r="E1" s="79"/>
      <c r="F1" s="79"/>
      <c r="G1" s="79" t="s">
        <v>5</v>
      </c>
      <c r="H1" s="79"/>
      <c r="I1" s="79"/>
      <c r="J1" s="79"/>
    </row>
    <row r="2" spans="1:11" s="39" customFormat="1" ht="56.1" customHeight="1">
      <c r="B2" s="263" t="s">
        <v>360</v>
      </c>
    </row>
    <row r="3" spans="1:11" s="1" customFormat="1">
      <c r="B3" s="266"/>
    </row>
    <row r="4" spans="1:11" s="1" customFormat="1" ht="3" customHeight="1">
      <c r="A4"/>
      <c r="B4" s="265"/>
      <c r="C4" s="265"/>
      <c r="D4" s="265"/>
      <c r="E4" s="265"/>
      <c r="F4" s="265"/>
      <c r="G4" s="265"/>
      <c r="H4" s="265"/>
      <c r="I4" s="265"/>
      <c r="J4" s="265"/>
    </row>
    <row r="5" spans="1:11" s="41" customFormat="1" ht="18" customHeight="1">
      <c r="A5"/>
      <c r="B5" s="40"/>
      <c r="C5" s="1162" t="s">
        <v>506</v>
      </c>
      <c r="D5" s="1162" t="s">
        <v>507</v>
      </c>
      <c r="E5" s="1174" t="s">
        <v>80</v>
      </c>
      <c r="F5" s="1162" t="s">
        <v>504</v>
      </c>
      <c r="G5" s="1162" t="s">
        <v>474</v>
      </c>
      <c r="H5" s="1162" t="s">
        <v>438</v>
      </c>
      <c r="I5" s="1162" t="s">
        <v>418</v>
      </c>
      <c r="J5" s="1162" t="s">
        <v>410</v>
      </c>
    </row>
    <row r="6" spans="1:11" s="793" customFormat="1" ht="18" customHeight="1" thickBot="1">
      <c r="A6"/>
      <c r="B6" s="119" t="s">
        <v>103</v>
      </c>
      <c r="C6" s="1163"/>
      <c r="D6" s="1163"/>
      <c r="E6" s="1175"/>
      <c r="F6" s="1163"/>
      <c r="G6" s="1163"/>
      <c r="H6" s="1163"/>
      <c r="I6" s="1163"/>
      <c r="J6" s="1163"/>
      <c r="K6" s="16"/>
    </row>
    <row r="7" spans="1:11" ht="18.600000000000001" customHeight="1">
      <c r="B7" s="173" t="s">
        <v>355</v>
      </c>
      <c r="C7" s="794">
        <v>1483.5955024245523</v>
      </c>
      <c r="D7" s="795">
        <v>1307.7517282880233</v>
      </c>
      <c r="E7" s="796">
        <f>+((C7-D7)/D7)*100</f>
        <v>13.446265857107747</v>
      </c>
      <c r="F7" s="794">
        <v>510.94508788132339</v>
      </c>
      <c r="G7" s="795">
        <v>483.0682170686797</v>
      </c>
      <c r="H7" s="795">
        <v>489.58219747454905</v>
      </c>
      <c r="I7" s="795">
        <v>500.53027158913403</v>
      </c>
      <c r="J7" s="795">
        <v>456.47397999657244</v>
      </c>
      <c r="K7" s="21"/>
    </row>
    <row r="8" spans="1:11" ht="18.600000000000001" customHeight="1">
      <c r="B8" s="57" t="s">
        <v>276</v>
      </c>
      <c r="C8" s="281">
        <v>873.08229000000006</v>
      </c>
      <c r="D8" s="499">
        <v>854.06561763000002</v>
      </c>
      <c r="E8" s="59">
        <f>+((C8-D8)/D8)*100</f>
        <v>2.2266055414770807</v>
      </c>
      <c r="F8" s="281">
        <v>298.32170817000002</v>
      </c>
      <c r="G8" s="499">
        <v>287.46807491999999</v>
      </c>
      <c r="H8" s="499">
        <v>287.29250691000004</v>
      </c>
      <c r="I8" s="499">
        <v>284.56815109000013</v>
      </c>
      <c r="J8" s="499">
        <v>275.22505414000005</v>
      </c>
      <c r="K8" s="21"/>
    </row>
    <row r="9" spans="1:11" ht="18.600000000000001" customHeight="1">
      <c r="B9" s="57" t="s">
        <v>277</v>
      </c>
      <c r="C9" s="281">
        <v>1526.2069896891483</v>
      </c>
      <c r="D9" s="499">
        <v>1512.4332503031574</v>
      </c>
      <c r="E9" s="59">
        <f>+((C9-D9)/D9)*100</f>
        <v>0.91070064634125414</v>
      </c>
      <c r="F9" s="281">
        <v>492.40857843446179</v>
      </c>
      <c r="G9" s="499">
        <v>532.23619597423817</v>
      </c>
      <c r="H9" s="499">
        <v>501.5622152804483</v>
      </c>
      <c r="I9" s="499">
        <v>535.85792487918127</v>
      </c>
      <c r="J9" s="499">
        <v>493.51438241460323</v>
      </c>
      <c r="K9" s="21"/>
    </row>
    <row r="10" spans="1:11" ht="18.600000000000001" customHeight="1">
      <c r="B10" s="172" t="s">
        <v>274</v>
      </c>
      <c r="C10" s="798">
        <v>3882.8847821137006</v>
      </c>
      <c r="D10" s="799">
        <v>3674.2505962211808</v>
      </c>
      <c r="E10" s="800">
        <f>+((C10-D10)/D10)*100</f>
        <v>5.6782786157017071</v>
      </c>
      <c r="F10" s="798">
        <v>1301.6753744857851</v>
      </c>
      <c r="G10" s="799">
        <v>1302.7724879629179</v>
      </c>
      <c r="H10" s="799">
        <v>1278.4369196649973</v>
      </c>
      <c r="I10" s="799">
        <v>1320.9563475583154</v>
      </c>
      <c r="J10" s="799">
        <v>1225.2134165511757</v>
      </c>
      <c r="K10" s="21"/>
    </row>
    <row r="11" spans="1:11" s="801" customFormat="1" ht="3" customHeight="1">
      <c r="A11"/>
      <c r="B11" s="136"/>
      <c r="C11" s="136"/>
      <c r="D11" s="136"/>
      <c r="E11" s="267"/>
      <c r="F11" s="136"/>
      <c r="G11" s="136"/>
      <c r="H11" s="136"/>
      <c r="I11" s="136"/>
      <c r="J11" s="136"/>
    </row>
    <row r="12" spans="1:11" ht="18.45" customHeight="1">
      <c r="B12" s="328" t="s">
        <v>281</v>
      </c>
      <c r="C12" s="802"/>
      <c r="D12" s="802"/>
      <c r="E12" s="803"/>
      <c r="F12" s="802"/>
      <c r="G12" s="802"/>
      <c r="H12" s="802"/>
      <c r="I12" s="802"/>
      <c r="J12" s="802"/>
    </row>
    <row r="13" spans="1:11" ht="18.45" customHeight="1">
      <c r="B13" s="329" t="s">
        <v>282</v>
      </c>
      <c r="C13" s="804">
        <v>2923.2762917037003</v>
      </c>
      <c r="D13" s="804">
        <v>2777.9515768311803</v>
      </c>
      <c r="E13" s="805">
        <f>+((C13-D13)/D13)*100</f>
        <v>5.2313624213094601</v>
      </c>
      <c r="F13" s="804">
        <v>975.01739977578018</v>
      </c>
      <c r="G13" s="804">
        <v>986.24483108292213</v>
      </c>
      <c r="H13" s="804">
        <v>962.01406084499797</v>
      </c>
      <c r="I13" s="804">
        <v>1000.91290601832</v>
      </c>
      <c r="J13" s="804">
        <v>923.03904784118015</v>
      </c>
    </row>
    <row r="14" spans="1:11" ht="18.45" customHeight="1">
      <c r="B14" s="329" t="s">
        <v>283</v>
      </c>
      <c r="C14" s="804">
        <v>959.60849041000097</v>
      </c>
      <c r="D14" s="804">
        <v>896.29901938999922</v>
      </c>
      <c r="E14" s="805">
        <f>+((C14-D14)/D14)*100</f>
        <v>7.0634319184114185</v>
      </c>
      <c r="F14" s="804">
        <v>326.65797471000201</v>
      </c>
      <c r="G14" s="804">
        <v>316.52765687999891</v>
      </c>
      <c r="H14" s="804">
        <v>316.42285882000004</v>
      </c>
      <c r="I14" s="804">
        <v>320.04344154000097</v>
      </c>
      <c r="J14" s="804">
        <v>302.17436870999916</v>
      </c>
    </row>
    <row r="15" spans="1:11">
      <c r="E15" s="806"/>
    </row>
    <row r="16" spans="1:11" ht="40.200000000000003" customHeight="1">
      <c r="B16" s="1172" t="s">
        <v>322</v>
      </c>
      <c r="C16" s="1172"/>
      <c r="D16" s="1172"/>
      <c r="E16" s="1172"/>
      <c r="F16" s="1172"/>
      <c r="G16" s="1173"/>
      <c r="H16" s="1173"/>
      <c r="I16" s="1173"/>
      <c r="J16" s="1172"/>
    </row>
    <row r="17" spans="2:9">
      <c r="G17" s="801"/>
      <c r="H17" s="801"/>
      <c r="I17" s="801"/>
    </row>
    <row r="19" spans="2:9">
      <c r="B19" s="807"/>
    </row>
  </sheetData>
  <mergeCells count="9">
    <mergeCell ref="I5:I6"/>
    <mergeCell ref="J5:J6"/>
    <mergeCell ref="B16:J1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8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B7DEE8"/>
    <pageSetUpPr fitToPage="1"/>
  </sheetPr>
  <dimension ref="A1:Q19"/>
  <sheetViews>
    <sheetView showGridLines="0" zoomScale="60" zoomScaleNormal="60" workbookViewId="0"/>
  </sheetViews>
  <sheetFormatPr baseColWidth="10" defaultColWidth="11.44140625" defaultRowHeight="14.4"/>
  <cols>
    <col min="1" max="1" customWidth="true" width="2.5546875" collapsed="true"/>
    <col min="2" max="2" customWidth="true" style="797" width="115.5546875" collapsed="true"/>
    <col min="3" max="10" customWidth="true" style="797" width="17.5546875" collapsed="true"/>
    <col min="11" max="14" style="797" width="11.44140625" collapsed="true"/>
    <col min="15" max="15" customWidth="true" style="797" width="1.33203125" collapsed="true"/>
    <col min="16" max="16" customWidth="true" style="797" width="11.6640625" collapsed="true"/>
    <col min="17" max="20" style="797" width="11.44140625" collapsed="true"/>
    <col min="21" max="21" customWidth="true" style="797" width="1.44140625" collapsed="true"/>
    <col min="22" max="25" style="797" width="11.44140625" collapsed="true"/>
    <col min="26" max="26" customWidth="true" style="797" width="1.33203125" collapsed="true"/>
    <col min="27" max="30" style="797" width="11.44140625" collapsed="true"/>
    <col min="31" max="31" customWidth="true" style="797" width="2.33203125" collapsed="true"/>
    <col min="32" max="35" style="797" width="11.44140625" collapsed="true"/>
    <col min="36" max="36" customWidth="true" style="797" width="1.44140625" collapsed="true"/>
    <col min="37" max="40" style="797" width="11.44140625" collapsed="true"/>
    <col min="41" max="41" customWidth="true" style="797" width="1.0" collapsed="true"/>
    <col min="42" max="45" style="797" width="11.44140625" collapsed="true"/>
    <col min="46" max="46" customWidth="true" style="797" width="1.44140625" collapsed="true"/>
    <col min="47" max="50" style="797" width="11.44140625" collapsed="true"/>
    <col min="51" max="51" customWidth="true" style="797" width="1.33203125" collapsed="true"/>
    <col min="52" max="16384" style="797" width="11.44140625" collapsed="true"/>
  </cols>
  <sheetData>
    <row r="1" spans="1:17" s="6" customFormat="1" ht="49.5" customHeight="1">
      <c r="C1" s="79"/>
      <c r="D1" s="79"/>
      <c r="E1" s="79"/>
      <c r="F1" s="79"/>
      <c r="G1" s="79" t="s">
        <v>5</v>
      </c>
      <c r="H1" s="79"/>
      <c r="I1" s="79"/>
      <c r="J1" s="79"/>
    </row>
    <row r="2" spans="1:17" s="39" customFormat="1" ht="56.1" customHeight="1">
      <c r="B2" s="263" t="s">
        <v>361</v>
      </c>
    </row>
    <row r="3" spans="1:17" s="1" customFormat="1">
      <c r="B3" s="266"/>
    </row>
    <row r="4" spans="1:17" s="1" customFormat="1" ht="3" customHeight="1">
      <c r="A4"/>
      <c r="B4" s="265"/>
      <c r="C4" s="265"/>
      <c r="D4" s="265"/>
      <c r="E4" s="265"/>
      <c r="F4" s="265"/>
      <c r="G4" s="265"/>
      <c r="H4" s="265"/>
      <c r="I4" s="265"/>
      <c r="J4" s="265"/>
    </row>
    <row r="5" spans="1:17" s="41" customFormat="1" ht="18" customHeight="1">
      <c r="A5"/>
      <c r="B5" s="40"/>
      <c r="C5" s="1162" t="s">
        <v>506</v>
      </c>
      <c r="D5" s="1162" t="s">
        <v>507</v>
      </c>
      <c r="E5" s="1174" t="s">
        <v>80</v>
      </c>
      <c r="F5" s="1162" t="s">
        <v>504</v>
      </c>
      <c r="G5" s="1162" t="s">
        <v>474</v>
      </c>
      <c r="H5" s="1162" t="s">
        <v>438</v>
      </c>
      <c r="I5" s="1162" t="s">
        <v>418</v>
      </c>
      <c r="J5" s="1162" t="s">
        <v>410</v>
      </c>
    </row>
    <row r="6" spans="1:17" s="793" customFormat="1" ht="18" customHeight="1" thickBot="1">
      <c r="A6"/>
      <c r="B6" s="119" t="s">
        <v>103</v>
      </c>
      <c r="C6" s="1163"/>
      <c r="D6" s="1163"/>
      <c r="E6" s="1175"/>
      <c r="F6" s="1163"/>
      <c r="G6" s="1163"/>
      <c r="H6" s="1163"/>
      <c r="I6" s="1163"/>
      <c r="J6" s="1163"/>
      <c r="K6" s="16"/>
      <c r="L6"/>
      <c r="M6"/>
      <c r="N6"/>
      <c r="O6"/>
      <c r="P6"/>
      <c r="Q6"/>
    </row>
    <row r="7" spans="1:17" ht="18.600000000000001" customHeight="1">
      <c r="B7" s="505" t="s">
        <v>104</v>
      </c>
      <c r="C7" s="808">
        <v>1062.4651664045512</v>
      </c>
      <c r="D7" s="809">
        <v>932.78662287802422</v>
      </c>
      <c r="E7" s="810">
        <f>+((C7-D7)/D7)*100</f>
        <v>13.902273075745464</v>
      </c>
      <c r="F7" s="808">
        <v>368.95471697132137</v>
      </c>
      <c r="G7" s="811">
        <v>345.66515999868068</v>
      </c>
      <c r="H7" s="811">
        <v>347.84528943454904</v>
      </c>
      <c r="I7" s="811">
        <v>347.16095226913291</v>
      </c>
      <c r="J7" s="811">
        <v>322.57727573657343</v>
      </c>
      <c r="K7" s="21"/>
    </row>
    <row r="8" spans="1:17" ht="18.600000000000001" customHeight="1">
      <c r="B8" s="175" t="s">
        <v>286</v>
      </c>
      <c r="C8" s="812">
        <v>811.92742300455109</v>
      </c>
      <c r="D8" s="340">
        <v>702.37240000802421</v>
      </c>
      <c r="E8" s="59">
        <f t="shared" ref="E8:E14" si="0">+((C8-D8)/D8)*100</f>
        <v>15.597854214555593</v>
      </c>
      <c r="F8" s="812">
        <v>283.42151083132137</v>
      </c>
      <c r="G8" s="499">
        <v>264.34752777868067</v>
      </c>
      <c r="H8" s="499">
        <v>264.15838439454905</v>
      </c>
      <c r="I8" s="499">
        <v>255.4095903991329</v>
      </c>
      <c r="J8" s="499">
        <v>243.98101019657344</v>
      </c>
      <c r="K8" s="21"/>
    </row>
    <row r="9" spans="1:17" ht="18.600000000000001" customHeight="1">
      <c r="B9" s="175" t="s">
        <v>287</v>
      </c>
      <c r="C9" s="812">
        <v>250.53774340000001</v>
      </c>
      <c r="D9" s="340">
        <v>230.41422287</v>
      </c>
      <c r="E9" s="59">
        <f t="shared" si="0"/>
        <v>8.7336277593218377</v>
      </c>
      <c r="F9" s="812">
        <v>85.533206140000004</v>
      </c>
      <c r="G9" s="499">
        <v>81.317632219999993</v>
      </c>
      <c r="H9" s="499">
        <v>83.686905039999999</v>
      </c>
      <c r="I9" s="499">
        <v>91.751361870000011</v>
      </c>
      <c r="J9" s="499">
        <v>78.596265539999976</v>
      </c>
      <c r="K9" s="21"/>
    </row>
    <row r="10" spans="1:17" ht="18.600000000000001" customHeight="1">
      <c r="B10" s="369" t="s">
        <v>284</v>
      </c>
      <c r="C10" s="813">
        <v>421.13033602000098</v>
      </c>
      <c r="D10" s="814">
        <v>374.96510540999901</v>
      </c>
      <c r="E10" s="815">
        <f t="shared" si="0"/>
        <v>12.311873810103851</v>
      </c>
      <c r="F10" s="813">
        <v>141.99037091000199</v>
      </c>
      <c r="G10" s="816">
        <v>137.40305706999899</v>
      </c>
      <c r="H10" s="816">
        <v>141.73690803999997</v>
      </c>
      <c r="I10" s="816">
        <v>153.3693193200011</v>
      </c>
      <c r="J10" s="816">
        <v>133.89670425999901</v>
      </c>
      <c r="K10" s="21"/>
    </row>
    <row r="11" spans="1:17" ht="18.600000000000001" customHeight="1">
      <c r="B11" s="175" t="s">
        <v>285</v>
      </c>
      <c r="C11" s="812">
        <v>293.66047995000099</v>
      </c>
      <c r="D11" s="340">
        <v>285.10445815999901</v>
      </c>
      <c r="E11" s="59">
        <f t="shared" si="0"/>
        <v>3.001012977917163</v>
      </c>
      <c r="F11" s="812">
        <v>97.243295900001982</v>
      </c>
      <c r="G11" s="499">
        <v>96.157326609998989</v>
      </c>
      <c r="H11" s="499">
        <v>100.25985743999999</v>
      </c>
      <c r="I11" s="499">
        <v>97.189011310001092</v>
      </c>
      <c r="J11" s="499">
        <v>102.279482899999</v>
      </c>
      <c r="K11" s="21"/>
    </row>
    <row r="12" spans="1:17" ht="18.600000000000001" customHeight="1">
      <c r="B12" s="175" t="s">
        <v>288</v>
      </c>
      <c r="C12" s="812">
        <v>101.80946037999999</v>
      </c>
      <c r="D12" s="340">
        <v>67.287969410000017</v>
      </c>
      <c r="E12" s="59">
        <f t="shared" si="0"/>
        <v>51.304105730480785</v>
      </c>
      <c r="F12" s="812">
        <v>35.788358469999999</v>
      </c>
      <c r="G12" s="499">
        <v>32.780381769999998</v>
      </c>
      <c r="H12" s="499">
        <v>33.240720139999993</v>
      </c>
      <c r="I12" s="499">
        <v>48.084143720000014</v>
      </c>
      <c r="J12" s="499">
        <v>23.844231180000005</v>
      </c>
      <c r="K12" s="21"/>
    </row>
    <row r="13" spans="1:17" ht="18.600000000000001" customHeight="1">
      <c r="B13" s="176" t="s">
        <v>323</v>
      </c>
      <c r="C13" s="812">
        <v>25.660395690000001</v>
      </c>
      <c r="D13" s="340">
        <v>22.572677840000001</v>
      </c>
      <c r="E13" s="817">
        <f t="shared" si="0"/>
        <v>13.679005529988109</v>
      </c>
      <c r="F13" s="812">
        <v>8.9587165399999993</v>
      </c>
      <c r="G13" s="499">
        <v>8.4653486900000008</v>
      </c>
      <c r="H13" s="499">
        <v>8.2363304599999996</v>
      </c>
      <c r="I13" s="499">
        <v>8.0961642899999973</v>
      </c>
      <c r="J13" s="499">
        <v>7.7729901799999981</v>
      </c>
      <c r="K13" s="21"/>
    </row>
    <row r="14" spans="1:17" ht="18.600000000000001" customHeight="1">
      <c r="B14" s="172" t="s">
        <v>354</v>
      </c>
      <c r="C14" s="818">
        <v>1483.5955024245523</v>
      </c>
      <c r="D14" s="819">
        <v>1307.7517282880233</v>
      </c>
      <c r="E14" s="800">
        <f t="shared" si="0"/>
        <v>13.446265857107747</v>
      </c>
      <c r="F14" s="818">
        <v>510.94508788132339</v>
      </c>
      <c r="G14" s="799">
        <v>483.0682170686797</v>
      </c>
      <c r="H14" s="799">
        <v>489.58219747454905</v>
      </c>
      <c r="I14" s="799">
        <v>500.53027158913403</v>
      </c>
      <c r="J14" s="799">
        <v>456.47397999657244</v>
      </c>
      <c r="K14" s="21"/>
    </row>
    <row r="15" spans="1:17" s="801" customFormat="1" ht="3" customHeight="1">
      <c r="A15"/>
      <c r="B15" s="136"/>
      <c r="C15" s="136"/>
      <c r="D15" s="136"/>
      <c r="E15" s="267"/>
      <c r="F15" s="136"/>
      <c r="G15" s="136"/>
      <c r="H15" s="136"/>
      <c r="I15" s="136"/>
      <c r="J15" s="136"/>
    </row>
    <row r="16" spans="1:17">
      <c r="E16" s="806"/>
    </row>
    <row r="17" spans="2:15" ht="22.2" customHeight="1">
      <c r="B17" s="1176" t="s">
        <v>324</v>
      </c>
      <c r="C17" s="1176"/>
      <c r="D17" s="1176"/>
      <c r="E17" s="1176"/>
      <c r="F17" s="1176"/>
      <c r="G17" s="1176"/>
      <c r="H17" s="1176"/>
      <c r="I17" s="1176"/>
      <c r="J17" s="1176"/>
    </row>
    <row r="18" spans="2:15">
      <c r="B18" s="560" t="s">
        <v>417</v>
      </c>
      <c r="G18" s="801"/>
      <c r="H18" s="801"/>
      <c r="I18" s="801"/>
    </row>
    <row r="19" spans="2:15" customFormat="1" ht="13.8">
      <c r="K19" s="30"/>
      <c r="L19" s="30"/>
      <c r="M19" s="30"/>
      <c r="N19" s="30"/>
      <c r="O19" s="30"/>
    </row>
  </sheetData>
  <mergeCells count="9">
    <mergeCell ref="B17:J17"/>
    <mergeCell ref="J5:J6"/>
    <mergeCell ref="I5:I6"/>
    <mergeCell ref="C5:C6"/>
    <mergeCell ref="D5:D6"/>
    <mergeCell ref="E5:E6"/>
    <mergeCell ref="F5:F6"/>
    <mergeCell ref="G5:G6"/>
    <mergeCell ref="H5:H6"/>
  </mergeCells>
  <phoneticPr fontId="96" type="noConversion"/>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14</vt:i4>
      </vt:variant>
    </vt:vector>
  </HeadingPairs>
  <TitlesOfParts>
    <vt:vector size="49" baseType="lpstr">
      <vt:lpstr>ÍNDICE</vt:lpstr>
      <vt:lpstr>Aviso legal</vt:lpstr>
      <vt:lpstr>1.1 Datos relevantes</vt:lpstr>
      <vt:lpstr>2.1 P&amp;L (interanual)</vt:lpstr>
      <vt:lpstr>2.2 P&amp;L (trimestral)</vt:lpstr>
      <vt:lpstr>2.3 Rentab. sobre ATMs</vt:lpstr>
      <vt:lpstr>2.4 Rendimientos y Cargas</vt:lpstr>
      <vt:lpstr>2.5 Ingresos por servicios</vt:lpstr>
      <vt:lpstr>2.6 Gestión patrimonial</vt:lpstr>
      <vt:lpstr>2.7 Seguros de protección</vt:lpstr>
      <vt:lpstr>2.8 Comisiones bancarias</vt:lpstr>
      <vt:lpstr>2.9 Ingresos cartera participad</vt:lpstr>
      <vt:lpstr>2.10 ROF</vt:lpstr>
      <vt:lpstr>2.11 Otros ingresos y gastos</vt:lpstr>
      <vt:lpstr>2.12 Gastos adm. y amortización</vt:lpstr>
      <vt:lpstr>2.13 Pérdidas por deterioro</vt:lpstr>
      <vt:lpstr>2.14 G_Per baja activos</vt:lpstr>
      <vt:lpstr>2.15 Conciliación ingresos</vt:lpstr>
      <vt:lpstr>3.1 Balance</vt:lpstr>
      <vt:lpstr>3.2 Crédito a la clientela</vt:lpstr>
      <vt:lpstr>3.3 Recursos de clientes</vt:lpstr>
      <vt:lpstr>3.4 Calidad crediticia</vt:lpstr>
      <vt:lpstr>3.5 Stages</vt:lpstr>
      <vt:lpstr>3.6 Loan to value</vt:lpstr>
      <vt:lpstr>3.7 Liquidez</vt:lpstr>
      <vt:lpstr>3.8 Solvencia</vt:lpstr>
      <vt:lpstr>4.1 PL Segmentos</vt:lpstr>
      <vt:lpstr>4.2 PL Bancario y seguros</vt:lpstr>
      <vt:lpstr>4.3 Balance bancario y seguros</vt:lpstr>
      <vt:lpstr>4.4 Actividad aseguradora</vt:lpstr>
      <vt:lpstr>4.5 PL BPI</vt:lpstr>
      <vt:lpstr>4.6 Balance BPI</vt:lpstr>
      <vt:lpstr>4.7 PL Centro Corporativo</vt:lpstr>
      <vt:lpstr>4.8 Balance Centro Corporativo</vt:lpstr>
      <vt:lpstr>Notas</vt:lpstr>
      <vt:lpstr>'2.1 P&amp;L (interanual)'!Área_de_impresión</vt:lpstr>
      <vt:lpstr>'2.10 ROF'!Área_de_impresión</vt:lpstr>
      <vt:lpstr>'2.11 Otros ingresos y gastos'!Área_de_impresión</vt:lpstr>
      <vt:lpstr>'2.13 Pérdidas por deterioro'!Área_de_impresión</vt:lpstr>
      <vt:lpstr>'2.3 Rentab. sobre ATMs'!Área_de_impresión</vt:lpstr>
      <vt:lpstr>'2.4 Rendimientos y Cargas'!Área_de_impresión</vt:lpstr>
      <vt:lpstr>'2.5 Ingresos por servicios'!Área_de_impresión</vt:lpstr>
      <vt:lpstr>'2.6 Gestión patrimonial'!Área_de_impresión</vt:lpstr>
      <vt:lpstr>'2.9 Ingresos cartera participad'!Área_de_impresión</vt:lpstr>
      <vt:lpstr>'3.3 Recursos de clientes'!Área_de_impresión</vt:lpstr>
      <vt:lpstr>'3.8 Solvencia'!Área_de_impresión</vt:lpstr>
      <vt:lpstr>'4.5 PL BPI'!Área_de_impresión</vt:lpstr>
      <vt:lpstr>'4.6 Balance BPI'!Área_de_impresión</vt:lpstr>
      <vt:lpstr>'4.8 Balance Centro Corporativo'!Área_de_impresión</vt:lpstr>
    </vt:vector>
  </TitlesOfParts>
  <Manager/>
  <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2025-10-30T08:48:03Z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c2c11c9e-624c-4a75-9f78-0989052ff6ea_Enabled">
    <vt:lpwstr>true</vt:lpwstr>
  </property>
  <property fmtid="{D5CDD505-2E9C-101B-9397-08002B2CF9AE}" pid="4" name="MSIP_Label_c2c11c9e-624c-4a75-9f78-0989052ff6ea_SetDate">
    <vt:lpwstr>2022-01-26T16:55:02Z</vt:lpwstr>
  </property>
  <property fmtid="{D5CDD505-2E9C-101B-9397-08002B2CF9AE}" pid="5" name="MSIP_Label_c2c11c9e-624c-4a75-9f78-0989052ff6ea_Method">
    <vt:lpwstr>Standard</vt:lpwstr>
  </property>
  <property fmtid="{D5CDD505-2E9C-101B-9397-08002B2CF9AE}" pid="6" name="MSIP_Label_c2c11c9e-624c-4a75-9f78-0989052ff6ea_Name">
    <vt:lpwstr>c2c11c9e-624c-4a75-9f78-0989052ff6ea</vt:lpwstr>
  </property>
  <property fmtid="{D5CDD505-2E9C-101B-9397-08002B2CF9AE}" pid="7" name="MSIP_Label_c2c11c9e-624c-4a75-9f78-0989052ff6ea_SiteId">
    <vt:lpwstr>5df31d35-3ba9-481e-a3c8-ff9be3ee783b</vt:lpwstr>
  </property>
  <property fmtid="{D5CDD505-2E9C-101B-9397-08002B2CF9AE}" pid="8" name="MSIP_Label_c2c11c9e-624c-4a75-9f78-0989052ff6ea_ActionId">
    <vt:lpwstr>140b43be-2c6b-445b-b99d-f8c88259f86c</vt:lpwstr>
  </property>
  <property fmtid="{D5CDD505-2E9C-101B-9397-08002B2CF9AE}" pid="9" name="MSIP_Label_c2c11c9e-624c-4a75-9f78-0989052ff6ea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