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>
    <mc:Choice Requires="x15">
      <x15ac:absPath xmlns:x15ac="http://schemas.microsoft.com/office/spreadsheetml/2010/11/ac" url="C:\Users\U0150535\OneDrive - Grupo Caixabank\IGC 2020\CAT\"/>
    </mc:Choice>
  </mc:AlternateContent>
  <xr:revisionPtr revIDLastSave="1" documentId="13_ncr:1_{826C64A9-3AD5-4FE0-B4AF-1B2A06495808}" xr6:coauthVersionLast="45" xr6:coauthVersionMax="46" xr10:uidLastSave="{E6F0BBA7-5BA0-47F3-A9DD-8EF6A1BBC298}"/>
  <bookViews>
    <workbookView xWindow="-120" yWindow="-120" windowWidth="29040" windowHeight="15840" xr2:uid="{00000000-000D-0000-FFFF-FFFF00000000}"/>
  </bookViews>
  <sheets>
    <sheet name="Principals indicadors EINF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0" i="3" l="1"/>
  <c r="D377" i="3"/>
  <c r="D362" i="3"/>
  <c r="C362" i="3"/>
  <c r="C329" i="3"/>
  <c r="C328" i="3"/>
  <c r="D316" i="3"/>
  <c r="D311" i="3"/>
  <c r="C311" i="3"/>
  <c r="D298" i="3"/>
  <c r="C298" i="3"/>
  <c r="D297" i="3"/>
  <c r="C297" i="3"/>
  <c r="C283" i="3"/>
  <c r="D257" i="3"/>
  <c r="D224" i="3"/>
  <c r="C223" i="3"/>
  <c r="C224" i="3"/>
  <c r="D223" i="3"/>
  <c r="D219" i="3"/>
  <c r="D193" i="3"/>
  <c r="C193" i="3"/>
  <c r="D192" i="3"/>
  <c r="C192" i="3"/>
  <c r="C191" i="3"/>
  <c r="C164" i="3"/>
  <c r="D160" i="3"/>
  <c r="C160" i="3"/>
  <c r="C145" i="3"/>
  <c r="C124" i="3"/>
  <c r="C108" i="3"/>
  <c r="D76" i="3"/>
</calcChain>
</file>

<file path=xl/sharedStrings.xml><?xml version="1.0" encoding="utf-8"?>
<sst xmlns="http://schemas.openxmlformats.org/spreadsheetml/2006/main" count="1309" uniqueCount="459">
  <si>
    <t>Unitat de mesura</t>
  </si>
  <si>
    <r>
      <rPr>
        <b/>
        <sz val="10"/>
        <color rgb="FF009AD8"/>
        <rFont val="Calibri"/>
        <family val="2"/>
      </rPr>
      <t xml:space="preserve">Llei 11/2018, </t>
    </r>
    <r>
      <rPr>
        <sz val="10"/>
        <color rgb="FF009AD8"/>
        <rFont val="Calibri"/>
        <family val="2"/>
      </rPr>
      <t>d'informació no financera i diversitat</t>
    </r>
  </si>
  <si>
    <r>
      <rPr>
        <b/>
        <sz val="10"/>
        <color rgb="FF009AD8"/>
        <rFont val="Calibri"/>
        <family val="2"/>
      </rPr>
      <t>GRI</t>
    </r>
    <r>
      <rPr>
        <b/>
        <sz val="10"/>
        <color rgb="FF009AD8"/>
        <rFont val="Calibri"/>
        <family val="2"/>
      </rPr>
      <t xml:space="preserve"> 
</t>
    </r>
    <r>
      <rPr>
        <sz val="10"/>
        <color rgb="FF009AD8"/>
        <rFont val="Calibri"/>
        <family val="2"/>
      </rPr>
      <t>(Global Reporting Initiative)</t>
    </r>
  </si>
  <si>
    <r>
      <rPr>
        <b/>
        <sz val="10"/>
        <color rgb="FF009AD8"/>
        <rFont val="Calibri"/>
        <family val="2"/>
      </rPr>
      <t>ODS</t>
    </r>
    <r>
      <rPr>
        <b/>
        <sz val="10"/>
        <color rgb="FF009AD8"/>
        <rFont val="Calibri"/>
        <family val="2"/>
      </rPr>
      <t xml:space="preserve">
 </t>
    </r>
    <r>
      <rPr>
        <sz val="10"/>
        <color rgb="FF009AD8"/>
        <rFont val="Calibri"/>
        <family val="2"/>
      </rPr>
      <t>(Objectius de Desenvolupament Sostenible)</t>
    </r>
  </si>
  <si>
    <t>Govern corporatiu</t>
  </si>
  <si>
    <t>Recomanacions de Bon Govern (CNMV) - Compliment íntegre</t>
  </si>
  <si>
    <t>Recomanacions de Bon Govern (CNMV) - Compliment parcial</t>
  </si>
  <si>
    <t>Recomanacions de Bon govern (CNMV) - No es compleixen</t>
  </si>
  <si>
    <t>Quòrum Junta General d'Accionistes (JGA) (Ordinària)</t>
  </si>
  <si>
    <t>Aprovació mitjana dels punts de l'ordre del dia de la JGA</t>
  </si>
  <si>
    <t>Consellers Independents</t>
  </si>
  <si>
    <t>Dones al consell</t>
  </si>
  <si>
    <t>Edat mitjana Consellers</t>
  </si>
  <si>
    <t xml:space="preserve">Assistència mitjana a les sessions del Consell </t>
  </si>
  <si>
    <t>Consellers - Termini mitjà d'acompliment en el càrrec</t>
  </si>
  <si>
    <t>Consellers independents - Termini mitjà d'acompliment en el càrrec</t>
  </si>
  <si>
    <r>
      <rPr>
        <sz val="10"/>
        <color rgb="FF000000"/>
        <rFont val="Calibri"/>
        <family val="2"/>
      </rPr>
      <t>Remuneració mitjana dels Consellers - Homes</t>
    </r>
    <r>
      <rPr>
        <vertAlign val="superscript"/>
        <sz val="10"/>
        <color rgb="FF000000"/>
        <rFont val="Calibri"/>
        <family val="2"/>
      </rPr>
      <t>1</t>
    </r>
  </si>
  <si>
    <r>
      <rPr>
        <sz val="10"/>
        <color rgb="FF000000"/>
        <rFont val="Calibri"/>
        <family val="2"/>
      </rPr>
      <t>Remuneració mitjana dels Consellers - Dones</t>
    </r>
    <r>
      <rPr>
        <vertAlign val="superscript"/>
        <sz val="10"/>
        <color rgb="FF000000"/>
        <rFont val="Calibri"/>
        <family val="2"/>
      </rPr>
      <t>1</t>
    </r>
  </si>
  <si>
    <t>1. No inclou la remuneració derivada de càrrecs diferents dels propis de representació del Consell d'Administració de Caixabank, S.A.</t>
  </si>
  <si>
    <t>Acció i estructura accionarial</t>
  </si>
  <si>
    <t>Cotització acció a tancament període</t>
  </si>
  <si>
    <t>Volum negociació diari mitjà</t>
  </si>
  <si>
    <t>Percentatge participació CriteriaCaixa</t>
  </si>
  <si>
    <t>Percentatge participació Autocartera, Consellers i altres accionistes amb representació al Consell</t>
  </si>
  <si>
    <t>Percentatge participació Free float de gestió</t>
  </si>
  <si>
    <t>Free float - Detallistes</t>
  </si>
  <si>
    <t>Free float - Institucionals</t>
  </si>
  <si>
    <t>Accionistes</t>
  </si>
  <si>
    <t>Remuneració accionista de l'exercici</t>
  </si>
  <si>
    <t>Posicionament comercial</t>
  </si>
  <si>
    <t xml:space="preserve">Clients </t>
  </si>
  <si>
    <t>Clients Portugal</t>
  </si>
  <si>
    <t>Quotes de mercat a Espanya</t>
  </si>
  <si>
    <t xml:space="preserve">Penetració de clients particulars </t>
  </si>
  <si>
    <t>Penetració de clients particulars com a 1a entitat</t>
  </si>
  <si>
    <r>
      <rPr>
        <sz val="10"/>
        <color rgb="FF000000"/>
        <rFont val="Calibri"/>
        <family val="2"/>
      </rPr>
      <t>Penetració autònoms espanyols</t>
    </r>
    <r>
      <rPr>
        <vertAlign val="superscript"/>
        <sz val="10"/>
        <color rgb="FF000000"/>
        <rFont val="Calibri"/>
        <family val="2"/>
      </rPr>
      <t xml:space="preserve">1 </t>
    </r>
  </si>
  <si>
    <t>Penetració comerços (facturació &lt;1 M€)</t>
  </si>
  <si>
    <t xml:space="preserve">Penetració autònoms agraris </t>
  </si>
  <si>
    <r>
      <rPr>
        <sz val="10"/>
        <color rgb="FF000000"/>
        <rFont val="Calibri"/>
        <family val="2"/>
      </rPr>
      <t>Crèdits</t>
    </r>
    <r>
      <rPr>
        <vertAlign val="superscript"/>
        <sz val="10"/>
        <color rgb="FF000000"/>
        <rFont val="Calibri"/>
        <family val="2"/>
      </rPr>
      <t>1</t>
    </r>
  </si>
  <si>
    <r>
      <rPr>
        <sz val="10"/>
        <color rgb="FF000000"/>
        <rFont val="Calibri"/>
        <family val="2"/>
      </rPr>
      <t>Crèdits a empreses</t>
    </r>
    <r>
      <rPr>
        <vertAlign val="superscript"/>
        <sz val="10"/>
        <color rgb="FF000000"/>
        <rFont val="Calibri"/>
        <family val="2"/>
      </rPr>
      <t>1</t>
    </r>
  </si>
  <si>
    <r>
      <rPr>
        <sz val="10"/>
        <color rgb="FF000000"/>
        <rFont val="Calibri"/>
        <family val="2"/>
      </rPr>
      <t>Crèdit finalitat habitatge</t>
    </r>
    <r>
      <rPr>
        <vertAlign val="superscript"/>
        <sz val="10"/>
        <color rgb="FF000000"/>
        <rFont val="Calibri"/>
        <family val="2"/>
      </rPr>
      <t>1</t>
    </r>
  </si>
  <si>
    <r>
      <rPr>
        <sz val="10"/>
        <color rgb="FF000000"/>
        <rFont val="Calibri"/>
        <family val="2"/>
      </rPr>
      <t>Dipòsits</t>
    </r>
    <r>
      <rPr>
        <vertAlign val="superscript"/>
        <sz val="10"/>
        <color rgb="FF000000"/>
        <rFont val="Calibri"/>
        <family val="2"/>
      </rPr>
      <t>1</t>
    </r>
  </si>
  <si>
    <t xml:space="preserve">Estalvi a llarg termini </t>
  </si>
  <si>
    <t>Plans de pensions</t>
  </si>
  <si>
    <t>Fons d'inversió</t>
  </si>
  <si>
    <r>
      <rPr>
        <sz val="10"/>
        <color rgb="FF000000"/>
        <rFont val="Calibri"/>
        <family val="2"/>
      </rPr>
      <t>Assegurances de vida i estalvi</t>
    </r>
    <r>
      <rPr>
        <vertAlign val="superscript"/>
        <sz val="10"/>
        <color rgb="FF000000"/>
        <rFont val="Calibri"/>
        <family val="2"/>
      </rPr>
      <t>2</t>
    </r>
  </si>
  <si>
    <r>
      <rPr>
        <sz val="10"/>
        <color rgb="FF000000"/>
        <rFont val="Calibri"/>
        <family val="2"/>
      </rPr>
      <t>Assegurances de vida-risc</t>
    </r>
    <r>
      <rPr>
        <vertAlign val="superscript"/>
        <sz val="10"/>
        <color rgb="FF000000"/>
        <rFont val="Calibri"/>
        <family val="2"/>
      </rPr>
      <t>2</t>
    </r>
  </si>
  <si>
    <t>Assegurances de salut</t>
  </si>
  <si>
    <t>Facturació targetes</t>
  </si>
  <si>
    <t>Facturació TPV</t>
  </si>
  <si>
    <r>
      <rPr>
        <sz val="10"/>
        <color rgb="FF000000"/>
        <rFont val="Calibri"/>
        <family val="2"/>
      </rPr>
      <t>Domiciliació pensions</t>
    </r>
    <r>
      <rPr>
        <vertAlign val="superscript"/>
        <sz val="10"/>
        <color rgb="FF000000"/>
        <rFont val="Calibri"/>
        <family val="2"/>
      </rPr>
      <t>2</t>
    </r>
  </si>
  <si>
    <t>Quotes de mercat a Portugal</t>
  </si>
  <si>
    <r>
      <rPr>
        <sz val="10"/>
        <color rgb="FF000000"/>
        <rFont val="Calibri"/>
        <family val="2"/>
      </rPr>
      <t>Domiciliació nòmines</t>
    </r>
    <r>
      <rPr>
        <vertAlign val="superscript"/>
        <sz val="10"/>
        <color rgb="FF000000"/>
        <rFont val="Calibri"/>
        <family val="2"/>
      </rPr>
      <t>1</t>
    </r>
  </si>
  <si>
    <t>Fons d'inversió (inclou PPR)1</t>
  </si>
  <si>
    <r>
      <rPr>
        <sz val="10"/>
        <color rgb="FF000000"/>
        <rFont val="Calibri"/>
        <family val="2"/>
      </rPr>
      <t>Assegurances de capitalització (inclou PPR)</t>
    </r>
    <r>
      <rPr>
        <vertAlign val="superscript"/>
        <sz val="10"/>
        <color rgb="FF000000"/>
        <rFont val="Calibri"/>
        <family val="2"/>
      </rPr>
      <t>1</t>
    </r>
  </si>
  <si>
    <t>1. Dades del 2020 a novembre. 2. Dades del 2020 a setembre.</t>
  </si>
  <si>
    <t>Banca pròxima i accessible</t>
  </si>
  <si>
    <t>Xarxa Espanya</t>
  </si>
  <si>
    <t xml:space="preserve">Oficines </t>
  </si>
  <si>
    <t xml:space="preserve">de les quals Store </t>
  </si>
  <si>
    <t>de les quals Business Bank</t>
  </si>
  <si>
    <t>de les quals oficines rurals AgroBank</t>
  </si>
  <si>
    <t>Centres Banca Privada</t>
  </si>
  <si>
    <t xml:space="preserve">Centres Empresa </t>
  </si>
  <si>
    <t>Centres Institutional Banking</t>
  </si>
  <si>
    <t>Centres Corporate Banking</t>
  </si>
  <si>
    <t>Punts de presència internacional</t>
  </si>
  <si>
    <t>Poblacions espanyoles &gt;5.000 habitants amb presència CaixaBank</t>
  </si>
  <si>
    <t>Poblacions espanyoles &gt;10.000 habitants amb presència CaixaBank</t>
  </si>
  <si>
    <t>Nombre de poblacions on és l'única entitat present</t>
  </si>
  <si>
    <t>Ciutadans que disposen d'una oficina al seu municipi</t>
  </si>
  <si>
    <t>Ciutadans a municipis petits (&lt; 5.000 habitants) coberts per oficina o agent de CaixaBank</t>
  </si>
  <si>
    <t>Caixers automàtics</t>
  </si>
  <si>
    <t>Caixers accessibles</t>
  </si>
  <si>
    <t>Caixers que disposen de vídeos d'ajuda en llenguatge de signes</t>
  </si>
  <si>
    <t>Xarxa Portugal</t>
  </si>
  <si>
    <t>Oficines Portugal</t>
  </si>
  <si>
    <t>Centres Premier/Privada</t>
  </si>
  <si>
    <t>Centres empresa</t>
  </si>
  <si>
    <t>Poblacions portugueses &gt;10.000 habitants amb presència</t>
  </si>
  <si>
    <t>Caixers automàtics - Portugal</t>
  </si>
  <si>
    <t xml:space="preserve">Innovació, multicanalitat i digitalització </t>
  </si>
  <si>
    <r>
      <rPr>
        <sz val="10"/>
        <color rgb="FF000000"/>
        <rFont val="Calibri"/>
        <family val="2"/>
      </rPr>
      <t xml:space="preserve">Clients </t>
    </r>
    <r>
      <rPr>
        <i/>
        <sz val="10"/>
        <color rgb="FF000000"/>
        <rFont val="Calibri"/>
        <family val="2"/>
      </rPr>
      <t>mobile</t>
    </r>
  </si>
  <si>
    <t>Penetració clients digitals</t>
  </si>
  <si>
    <t>Clients que es connecten diàriament (mitjana 12 mesos)</t>
  </si>
  <si>
    <t>Clients inTouch</t>
  </si>
  <si>
    <r>
      <rPr>
        <sz val="10"/>
        <color rgb="FF000000"/>
        <rFont val="Calibri"/>
        <family val="2"/>
      </rPr>
      <t>Clients imagin</t>
    </r>
    <r>
      <rPr>
        <vertAlign val="superscript"/>
        <sz val="10"/>
        <color rgb="FF000000"/>
        <rFont val="Calibri"/>
        <family val="2"/>
      </rPr>
      <t>1</t>
    </r>
  </si>
  <si>
    <t>Targetes baixades al telèfon mòbil</t>
  </si>
  <si>
    <r>
      <rPr>
        <b/>
        <sz val="10"/>
        <color rgb="FF000000"/>
        <rFont val="Calibri"/>
        <family val="2"/>
      </rPr>
      <t>Grup CaixaBank</t>
    </r>
    <r>
      <rPr>
        <b/>
        <vertAlign val="superscript"/>
        <sz val="10"/>
        <color rgb="FF000000"/>
        <rFont val="Calibri"/>
        <family val="2"/>
      </rPr>
      <t>2</t>
    </r>
  </si>
  <si>
    <t>Targetes emeses</t>
  </si>
  <si>
    <t xml:space="preserve">Facturació targetes </t>
  </si>
  <si>
    <t>Comerços/PoS</t>
  </si>
  <si>
    <t>Facturació en datàfons</t>
  </si>
  <si>
    <t>1.  Inclou 1,8 M de clients de més de 18 anys, 1,1 M de clients menors i usuaris registrats no clients. El 2019, els clients de més de 18 anys eren 1,4 M.</t>
  </si>
  <si>
    <t>2. No inclou Money To Pay.</t>
  </si>
  <si>
    <t>Experiència del client i qualitat</t>
  </si>
  <si>
    <t>Usuaris contactats</t>
  </si>
  <si>
    <t xml:space="preserve">Net Promoter Score Retail (NPS) </t>
  </si>
  <si>
    <t>Clients compromesos</t>
  </si>
  <si>
    <t>Índex d'experiència (IEX) (escala 0-100)</t>
  </si>
  <si>
    <t>IEX Particulars (escala 0-100)</t>
  </si>
  <si>
    <t>Ciberseguretat, eficiència i infraestructura IT</t>
  </si>
  <si>
    <t>Inversió en seguretat de la informació</t>
  </si>
  <si>
    <t>Persones a l'equip de Security &amp; Governance</t>
  </si>
  <si>
    <t>Simulacres de phising per empleat/any</t>
  </si>
  <si>
    <t xml:space="preserve">0-clickers en campanyes de phising </t>
  </si>
  <si>
    <t>Empleats formats en Ciberseguretat</t>
  </si>
  <si>
    <t>Inversió en desenvolupament i tecnologia</t>
  </si>
  <si>
    <t>Transaccions processades</t>
  </si>
  <si>
    <t>Incidències rellevants resoltes en menys de 4 hores</t>
  </si>
  <si>
    <t>Nombre d'aplicacions gestionades al núvol intern - Grau d'adopció del cloud</t>
  </si>
  <si>
    <t>u./%</t>
  </si>
  <si>
    <t>476/16,6</t>
  </si>
  <si>
    <t>400/9,9</t>
  </si>
  <si>
    <t>Dades gestionades diàriament en el model datapool</t>
  </si>
  <si>
    <t>TB</t>
  </si>
  <si>
    <t>Informes regulatoris generats a partir de datapool</t>
  </si>
  <si>
    <t>Casos de robotics implantats</t>
  </si>
  <si>
    <t>Temps dedicat a processos administratius en oficines</t>
  </si>
  <si>
    <t>Assistents cognitius per assistir en processos administratius (intel·ligència artificial)</t>
  </si>
  <si>
    <t>Millora temps d'accés al mercat de projectes</t>
  </si>
  <si>
    <t>Persones que treballen a CaixaBank</t>
  </si>
  <si>
    <t>Empleats del Grup CaixaBank</t>
  </si>
  <si>
    <t>102-8</t>
  </si>
  <si>
    <t>CaixaBank, S.A.</t>
  </si>
  <si>
    <t>Altres societats del Grup</t>
  </si>
  <si>
    <t>Edat mitjana</t>
  </si>
  <si>
    <t>Antiguitat mitjana</t>
  </si>
  <si>
    <t>Nombre de treballadors amb discapacitat</t>
  </si>
  <si>
    <t>Empleats amb contracte fix o indefinit a temps complet</t>
  </si>
  <si>
    <t>Dones</t>
  </si>
  <si>
    <t>102-8; 405-1</t>
  </si>
  <si>
    <t>Remuneracions mitjanes</t>
  </si>
  <si>
    <t>Remuneracions mitjanes - Homes</t>
  </si>
  <si>
    <t>Remuneracions mitjanes - Dones</t>
  </si>
  <si>
    <t>Bretxa salarial</t>
  </si>
  <si>
    <t>Remuneracions mitjanes - Directius</t>
  </si>
  <si>
    <t>Remuneracions mitjanes - Càrrecs Intermedis</t>
  </si>
  <si>
    <t>Remuneracions mitjanes - Resta empleats</t>
  </si>
  <si>
    <t>Hores de formació per empleat</t>
  </si>
  <si>
    <t>Inversió en formació per empleat</t>
  </si>
  <si>
    <t>Professionals certificats per sobre de formació obligatòria Mifid II</t>
  </si>
  <si>
    <t>Empleats amb certificació en assessorament financer</t>
  </si>
  <si>
    <t>Empleats formats en Llei de crèdit immobiliari</t>
  </si>
  <si>
    <t>Acomiadaments</t>
  </si>
  <si>
    <t>Acomiadaments dones</t>
  </si>
  <si>
    <t>Acomiadaments homes</t>
  </si>
  <si>
    <t>Rotació del personal no desitjada</t>
  </si>
  <si>
    <t>Empleats coberts per algun conveni col·lectiu</t>
  </si>
  <si>
    <t>Nombre d'accidents de treball</t>
  </si>
  <si>
    <t>Nombre d'accidents laborals - Dones</t>
  </si>
  <si>
    <t>Nombre d'accidents laborals - Homes</t>
  </si>
  <si>
    <t>Freqüència dels accidents a la feina (índex d'accidentabilitat)</t>
  </si>
  <si>
    <t>Freqüència dels accidents a la feina (índex d'accidentabilitat) - Dones</t>
  </si>
  <si>
    <t>Freqüència dels accidents a la feina (índex d'accidentabilitat) - Homes</t>
  </si>
  <si>
    <t>Taxa d'absentisme gestionable</t>
  </si>
  <si>
    <t>Participació Estudi Compromís</t>
  </si>
  <si>
    <t>1. CaixaBank, S.A.</t>
  </si>
  <si>
    <t>2. Total favorable (TF). Estudi biannual. El 2018, el TF va ser del 75 %.</t>
  </si>
  <si>
    <t>Empleats amb retribució vinculada a cursos de formació sobre conducta</t>
  </si>
  <si>
    <t xml:space="preserve">Accions sobre sensibilització </t>
  </si>
  <si>
    <t>Canal de consultes i denúncies - Denúncies</t>
  </si>
  <si>
    <t>Canal de consultes i denúncies - Consultes</t>
  </si>
  <si>
    <t>Denúncies formals referides a possibles casos d'assetjament</t>
  </si>
  <si>
    <t>Casos d'assetjament confirmats</t>
  </si>
  <si>
    <t>Servei Atenció al Risc Reputacional - Consultes</t>
  </si>
  <si>
    <t>s / Defensa</t>
  </si>
  <si>
    <t xml:space="preserve">Transparència i comercialització i comunicació responsables </t>
  </si>
  <si>
    <t>Productes/serveis analitzats (Comitè de Producte)</t>
  </si>
  <si>
    <t>Productes/serveis denegats en primera instància per no complir principis acordats (Comitè de Producte)</t>
  </si>
  <si>
    <t>Campanyes publicitàries testejades (Autocontrol)</t>
  </si>
  <si>
    <t>Servei d'Atenció al Client (SAC)</t>
  </si>
  <si>
    <t>Reclamacions rebudes - SAC</t>
  </si>
  <si>
    <t>Temps mitjà de resolució - &lt; 10 dies</t>
  </si>
  <si>
    <t>Temps mitjà de resolució - 10 a 30 dies</t>
  </si>
  <si>
    <t>Temps mitjà de resolució - Més de 30 dies</t>
  </si>
  <si>
    <t>Resolució - a favor del declarant</t>
  </si>
  <si>
    <t>Resolució - a favor de l'Entitat</t>
  </si>
  <si>
    <t>No admeses / sense pronunciament</t>
  </si>
  <si>
    <t>Serveis de reclamacions dels supervisors</t>
  </si>
  <si>
    <t>Reclamacions rebudes BPI</t>
  </si>
  <si>
    <t>Reclamacions resoltes a favor del client BPI</t>
  </si>
  <si>
    <t>Contact Center Clients</t>
  </si>
  <si>
    <t xml:space="preserve">Contactes Contact Center Clients  </t>
  </si>
  <si>
    <t>102-43</t>
  </si>
  <si>
    <t>Interaccions a través de l'assistent virtual Neo - CaixaBankNow</t>
  </si>
  <si>
    <t>Accionistes i inversors</t>
  </si>
  <si>
    <t>Nombre de reunions del Comitè consultiu accionistes</t>
  </si>
  <si>
    <t>Reunions (road-shows) Inversors i analistes</t>
  </si>
  <si>
    <t>Inclusió financera</t>
  </si>
  <si>
    <t xml:space="preserve">Bons socials emesos CaixaBank </t>
  </si>
  <si>
    <t>Familiars</t>
  </si>
  <si>
    <t>Negocis</t>
  </si>
  <si>
    <t>Altres finances amb impacte social</t>
  </si>
  <si>
    <t>Negocis nous creats amb el suport dels microcrèdits</t>
  </si>
  <si>
    <t>Llocs de treball creats amb el suport dels microcrèdits</t>
  </si>
  <si>
    <t>Comptes Socials</t>
  </si>
  <si>
    <t>Inversió socialment responsable</t>
  </si>
  <si>
    <t>Banca Privada - Sessions de formació a clients sobre ISR i filantropia</t>
  </si>
  <si>
    <t>Banca Privada - augment dels saldos mitjans de clients invertits en fons d'inversió ISR</t>
  </si>
  <si>
    <t>Recursos gestionats de clients</t>
  </si>
  <si>
    <t>Juntes en què s'ha votat a favor de propostes dels accionistes en matèria ASG - Proxy voting</t>
  </si>
  <si>
    <t>Juntes en què s'ha votat en contra membres del board per motiu ASG - Proxy voting</t>
  </si>
  <si>
    <t>Nombre de diàlegs amb gestores per motius ASG</t>
  </si>
  <si>
    <t>Actius sota gestió</t>
  </si>
  <si>
    <t>Juntes en què s'ha votat a favor de propostes dels accionistes en matèria ESG - Proxy voting</t>
  </si>
  <si>
    <t>Juntes en què s'ha votat en contra membres del board per motiu ESG - Proxy voting</t>
  </si>
  <si>
    <t>1. No inclou informació de BPI Vida e Pensoes (4.045 M€). En procés d'integració de criteris ASG.</t>
  </si>
  <si>
    <t xml:space="preserve">2. Calculat sobre els fons d'inversió a Espanya (efectiu). </t>
  </si>
  <si>
    <t>Estratègia mediambiental</t>
  </si>
  <si>
    <t xml:space="preserve">Bons verds emesos CaixaBank </t>
  </si>
  <si>
    <t xml:space="preserve">Participació en la col·locació de bons sostenibles </t>
  </si>
  <si>
    <t>Participació en la col·locació de bons verds</t>
  </si>
  <si>
    <t>Cartera intensiva en carboni</t>
  </si>
  <si>
    <t>Principis de l'Equador - Operacions finançades</t>
  </si>
  <si>
    <t>Categoria A (potencials impactes ASG significatius)</t>
  </si>
  <si>
    <t>Categoria B (potencials impactes ASG limitats i mitigables)</t>
  </si>
  <si>
    <t>Categoria C (potencials impactes ASG mínims o sense impacte advers)</t>
  </si>
  <si>
    <t>Préstecs referenciats a índexs de sostenibilitat</t>
  </si>
  <si>
    <t>Promocions immobiliàries amb qualificació prevista A o B</t>
  </si>
  <si>
    <t>Promocions immobiliàries amb qualificació prevista A o B - Real estate comercial</t>
  </si>
  <si>
    <t>Project Finance energies renovables</t>
  </si>
  <si>
    <t>Préstecs amb Green Certificate segons GLP</t>
  </si>
  <si>
    <t>Ecofinançament (Consum i Agro)</t>
  </si>
  <si>
    <t>Sol·licituds de finançament avaluades integrant el risc mediambiental</t>
  </si>
  <si>
    <t>Finançament sostenible - BPI</t>
  </si>
  <si>
    <t>Accés a l'habitatge</t>
  </si>
  <si>
    <t>Trucades ateses pel Servei d'Atenció al Client Hipotecari</t>
  </si>
  <si>
    <t>Dacions en pagament any en curs</t>
  </si>
  <si>
    <r>
      <rPr>
        <sz val="10"/>
        <color rgb="FF000000"/>
        <rFont val="Calibri"/>
        <family val="2"/>
      </rPr>
      <t>Habitatges programa de lloguer social</t>
    </r>
    <r>
      <rPr>
        <vertAlign val="superscript"/>
        <sz val="10"/>
        <color rgb="FF000000"/>
        <rFont val="Calibri"/>
        <family val="2"/>
      </rPr>
      <t>1</t>
    </r>
  </si>
  <si>
    <t>Habitatges amb subvenció</t>
  </si>
  <si>
    <t>Habitatges sense subvenció</t>
  </si>
  <si>
    <t>Programa de lloguer social centralitzat - Fundació Bancària "la Caixa"</t>
  </si>
  <si>
    <t>Programa de lloguer social descentralitzat - Fundació Bancària "la Caixa"</t>
  </si>
  <si>
    <t xml:space="preserve">Import mitjà dels lloguers de la cartera social amb subvenció </t>
  </si>
  <si>
    <t xml:space="preserve">Import mitjà dels lloguers de la cartera social sense subvenció </t>
  </si>
  <si>
    <t>1. El 2020 s'ha llançat un nou model de gestió mitjançant la col·laboració d'un orientador social.</t>
  </si>
  <si>
    <t>Cultura financera</t>
  </si>
  <si>
    <t xml:space="preserve">Molt per Fer - Audiència potencial </t>
  </si>
  <si>
    <t>Molt per Fer - Views</t>
  </si>
  <si>
    <t xml:space="preserve">Voluntaris de CaixaBank - Educació Financera - Beneficiaris </t>
  </si>
  <si>
    <t>Voluntaris de CaixaBank - Educació Financera - Tallers</t>
  </si>
  <si>
    <t>CaixaBankTalks - Conferències sobre planificació de jubilació - Assistents</t>
  </si>
  <si>
    <t>CaixaBankTalks - Conferències sobre planificació de jubilació - Sessions (presencials + virtuals)</t>
  </si>
  <si>
    <t>AulaTalks - Conferències per a accionistes / Visualitzacions</t>
  </si>
  <si>
    <t>3 (30.668)</t>
  </si>
  <si>
    <t xml:space="preserve">5 (4.771) </t>
  </si>
  <si>
    <t>Cursos per a accionistes / Visualitzacions</t>
  </si>
  <si>
    <t>12 (6.084)</t>
  </si>
  <si>
    <t>30 (2.588)</t>
  </si>
  <si>
    <t>Articles publicats per economistes de CaixaBank Research</t>
  </si>
  <si>
    <t>Conferències fetes pels economistes de CaixaBank Research</t>
  </si>
  <si>
    <t>Seguidors al perfil de twitter de CaixaBank Research</t>
  </si>
  <si>
    <t>Proveïdors - Compres corporatives</t>
  </si>
  <si>
    <t>Nombre de proveïdors de gestió</t>
  </si>
  <si>
    <t>Volum facturat per proveïdors de gestió</t>
  </si>
  <si>
    <t>Proveïdors homologats durant l'exercici</t>
  </si>
  <si>
    <t>Termini mitjà de pagament a proveïdors</t>
  </si>
  <si>
    <t>dies</t>
  </si>
  <si>
    <t>Volum negociat a través de negociació electrònica (RFQ, RFP o Subhasta)</t>
  </si>
  <si>
    <t>Volum de gestió corresponent a proveïdors locals - Espanya</t>
  </si>
  <si>
    <t>Volum de facturació dels CEE (Centres Especials de treball)</t>
  </si>
  <si>
    <t>102-9; 414-1</t>
  </si>
  <si>
    <t>Auditories fetes</t>
  </si>
  <si>
    <t>Proveïdors amb certificació ISO 14001</t>
  </si>
  <si>
    <t>Voluntaris recurrents (mínim de 4 accions a l'any)</t>
  </si>
  <si>
    <t>Voluntaris actius amb compromís (1 acció a l'any diferent de la Setmana Social)</t>
  </si>
  <si>
    <t>Setmanes socials - Activitats</t>
  </si>
  <si>
    <t>Setmanes socials - Empleats Grup CaixaBank que hi participen</t>
  </si>
  <si>
    <t>Setmanes socials - Entitats locals que hi participen</t>
  </si>
  <si>
    <t>Campanya #ReUtilitza'm - Entitats</t>
  </si>
  <si>
    <t>Campanya #ReUtilitza'm - Empreses participants</t>
  </si>
  <si>
    <t>Campanya #ReUtilitza'm - Articles donats</t>
  </si>
  <si>
    <t>Obra social descentralitzada - Fons de Fundació "la Caixa" canalitzats per oficines de CaixaBank per a projectes socials locals</t>
  </si>
  <si>
    <t>Obra social descentralitzada - Nombre d'accions d'entitats socials locals ateses per l'OSD</t>
  </si>
  <si>
    <t>Obra social descentralitzada - Entitats beneficiàries</t>
  </si>
  <si>
    <t>Campanya cap nen sense bigoti - milions de litres de llet recollits</t>
  </si>
  <si>
    <t>M litres</t>
  </si>
  <si>
    <t>Programa l'arbre dels somnis - Beneficiaris: Nens que han rebut un regal</t>
  </si>
  <si>
    <t>Ajudes canalitzades per BPI procedents de la Fundació Bancària "la Caixa" i aportació BPI - Iniciativa Social Descentralitzada</t>
  </si>
  <si>
    <t>Altres indicadors d'impacte</t>
  </si>
  <si>
    <t>Aportació directa i indirecta al PIB espanyol</t>
  </si>
  <si>
    <t>% Aportació directa i indirecta al PIB espanyol</t>
  </si>
  <si>
    <t>Valor afegit Brut de CaixaBank sobre el sector financer i d'assegurances</t>
  </si>
  <si>
    <t>Aportació directa i indirecta al PIB portuguès</t>
  </si>
  <si>
    <t>% Aportació directa i indirecta al PIB portuguès</t>
  </si>
  <si>
    <t>Valor afegit Brut de BPI sobre el sector financer i d'assegurances</t>
  </si>
  <si>
    <t>Llocs de treball generats a través de l'efecte de compres a proveïdors</t>
  </si>
  <si>
    <t>Llocs de treball generats a través de l'efecte de compres a proveïdors - Portugal</t>
  </si>
  <si>
    <t>Tributs pagats i recaptació de tributs de tercers</t>
  </si>
  <si>
    <t>Tributs propis pagats</t>
  </si>
  <si>
    <t>Tributs recaptats de tercers</t>
  </si>
  <si>
    <t>Altres aportacions (Contribució FGD, FUR i extraordinari sector bancari Portugal)</t>
  </si>
  <si>
    <t>Tipus impositiu total</t>
  </si>
  <si>
    <t>Premis Emprenedor XXI - Premis</t>
  </si>
  <si>
    <t>Premis Emprenedor XXI - Participants a Espanya</t>
  </si>
  <si>
    <t>Nou finançament a negocis i emprenedors</t>
  </si>
  <si>
    <r>
      <rPr>
        <b/>
        <sz val="10"/>
        <color rgb="FF009AD8"/>
        <rFont val="Calibri"/>
        <family val="2"/>
      </rPr>
      <t>Pla de Gestió Ambiental</t>
    </r>
    <r>
      <rPr>
        <b/>
        <vertAlign val="superscript"/>
        <sz val="10"/>
        <color rgb="FF009AD8"/>
        <rFont val="Calibri"/>
        <family val="2"/>
      </rPr>
      <t>1</t>
    </r>
  </si>
  <si>
    <t xml:space="preserve">Consum energia elèctrica </t>
  </si>
  <si>
    <t>Consum energia elèctrica per empleat</t>
  </si>
  <si>
    <t>Consum d'energia elèctrica d'origen renovable certificat</t>
  </si>
  <si>
    <t xml:space="preserve">Consum de paper </t>
  </si>
  <si>
    <t>Consum de paper per empleat</t>
  </si>
  <si>
    <t>Consum de paper reciclat sobre el total de paper consumit</t>
  </si>
  <si>
    <t>Emissions de gasos hivernacle (GEI) generades - Petjada de carboni</t>
  </si>
  <si>
    <r>
      <rPr>
        <sz val="10"/>
        <color rgb="FF7F7F7F"/>
        <rFont val="Calibri"/>
        <family val="2"/>
      </rPr>
      <t>t CO</t>
    </r>
    <r>
      <rPr>
        <vertAlign val="subscript"/>
        <sz val="10"/>
        <color rgb="FF7F7F7F"/>
        <rFont val="Calibri"/>
        <family val="2"/>
      </rPr>
      <t xml:space="preserve">2 </t>
    </r>
    <r>
      <rPr>
        <sz val="10"/>
        <color rgb="FF7F7F7F"/>
        <rFont val="Calibri"/>
        <family val="2"/>
      </rPr>
      <t>eq</t>
    </r>
  </si>
  <si>
    <t>Abast 1</t>
  </si>
  <si>
    <r>
      <rPr>
        <i/>
        <sz val="10"/>
        <color rgb="FF7F7F7F"/>
        <rFont val="Calibri"/>
        <family val="2"/>
      </rPr>
      <t>t CO</t>
    </r>
    <r>
      <rPr>
        <i/>
        <vertAlign val="subscript"/>
        <sz val="10"/>
        <color rgb="FF7F7F7F"/>
        <rFont val="Calibri"/>
        <family val="2"/>
      </rPr>
      <t xml:space="preserve">2 </t>
    </r>
    <r>
      <rPr>
        <i/>
        <sz val="10"/>
        <color rgb="FF7F7F7F"/>
        <rFont val="Calibri"/>
        <family val="2"/>
      </rPr>
      <t>eq</t>
    </r>
  </si>
  <si>
    <t>Abast 2</t>
  </si>
  <si>
    <t>Abast 3</t>
  </si>
  <si>
    <t>Emissions de gasos hivernacle (GEI) generades per empleat</t>
  </si>
  <si>
    <t>Resposta a l'emergència COVID-19 i contribució a la recuperació</t>
  </si>
  <si>
    <t>Finançament amb garantia pública concedit</t>
  </si>
  <si>
    <t>Clients ajudats amb la bestreta de les pensions o prestacions de desocupació</t>
  </si>
  <si>
    <t>≈ 4</t>
  </si>
  <si>
    <r>
      <rPr>
        <sz val="10"/>
        <color rgb="FF000000"/>
        <rFont val="Calibri"/>
        <family val="2"/>
      </rPr>
      <t>Contribució al fons solidari sectorial per protegir el personal sanitari (assegurança gratuïta de vida i hospitalització)</t>
    </r>
    <r>
      <rPr>
        <vertAlign val="superscript"/>
        <sz val="10"/>
        <color rgb="FF000000"/>
        <rFont val="Calibri"/>
        <family val="2"/>
      </rPr>
      <t>1</t>
    </r>
  </si>
  <si>
    <t>% oficines obertes en període estat d'alarma (Espanya)</t>
  </si>
  <si>
    <t>% oficines obertes en període estat d'alarma (Portugal)</t>
  </si>
  <si>
    <t>Obra social descentralitzada - Canalització de fons a necessitats urgents</t>
  </si>
  <si>
    <t>Obra social descentralitzada - Accions socials</t>
  </si>
  <si>
    <t>Campanya #Cap llar sense aliments - Recaptació</t>
  </si>
  <si>
    <t>Covid-19 Distribució de tauletes tàctils a persones vulnerables (Espanya / Portugal)</t>
  </si>
  <si>
    <t>Covid-19 Recaptació a través de la Xarxa d'emergència alimentària (Portugal)</t>
  </si>
  <si>
    <t>1. Inclou l'aportació de SegurCaixa Adeslas.</t>
  </si>
  <si>
    <t>u.</t>
  </si>
  <si>
    <t>%</t>
  </si>
  <si>
    <t>102-18; 102-22</t>
  </si>
  <si>
    <t>anys</t>
  </si>
  <si>
    <t>milers €</t>
  </si>
  <si>
    <t>ü</t>
  </si>
  <si>
    <t>€/ac.</t>
  </si>
  <si>
    <t>102-5</t>
  </si>
  <si>
    <t>M</t>
  </si>
  <si>
    <t>102-2; 102-6</t>
  </si>
  <si>
    <t>1; 6; 14</t>
  </si>
  <si>
    <t>Oficines retail</t>
  </si>
  <si>
    <t>n.d.</t>
  </si>
  <si>
    <t xml:space="preserve">Oficines accessibles </t>
  </si>
  <si>
    <t>Oficines on s'han eliminat barreres</t>
  </si>
  <si>
    <t>CaixaBank Espanya</t>
  </si>
  <si>
    <t>Clients digitals (Clients Now)</t>
  </si>
  <si>
    <t>BPI</t>
  </si>
  <si>
    <t>Clients digitals (BPI Net)</t>
  </si>
  <si>
    <t>M€</t>
  </si>
  <si>
    <t>9; 16</t>
  </si>
  <si>
    <t>€</t>
  </si>
  <si>
    <t>s / Conflictes d'interessos</t>
  </si>
  <si>
    <t>s / Reglament Intern de Conducta al Mercat de Valors</t>
  </si>
  <si>
    <t>s / Política anticorrupció</t>
  </si>
  <si>
    <t>s / Comercialització de productes, transparència i protecció del client</t>
  </si>
  <si>
    <t>s / Protecció de dades/confidencialitat de la informació</t>
  </si>
  <si>
    <t>Altres</t>
  </si>
  <si>
    <t>417-1</t>
  </si>
  <si>
    <t>102-21</t>
  </si>
  <si>
    <t>203-1; 203-2</t>
  </si>
  <si>
    <t>1; 8</t>
  </si>
  <si>
    <t>Microcrèdits i altres préstecs amb impacte social concedits</t>
  </si>
  <si>
    <t>1; 2; 8; 10</t>
  </si>
  <si>
    <t>Exclusions</t>
  </si>
  <si>
    <t>Exposició a bons socials o sostenibles</t>
  </si>
  <si>
    <t>Exposició a bons verds</t>
  </si>
  <si>
    <t xml:space="preserve">Nombre d'engagements col·lectius </t>
  </si>
  <si>
    <t>Nombre d'engagements individuals</t>
  </si>
  <si>
    <t>413-1</t>
  </si>
  <si>
    <t>1; 10; 11</t>
  </si>
  <si>
    <t>102-9</t>
  </si>
  <si>
    <t>Acció social</t>
  </si>
  <si>
    <t>201-1; 203-2</t>
  </si>
  <si>
    <t>203-2</t>
  </si>
  <si>
    <t>8; 9</t>
  </si>
  <si>
    <t>201-1; 207-4</t>
  </si>
  <si>
    <t>MWH</t>
  </si>
  <si>
    <t>Tones</t>
  </si>
  <si>
    <t>Moratòries concedides Espanya</t>
  </si>
  <si>
    <t>Moratòries concedides Portugal</t>
  </si>
  <si>
    <t>Préstec negocis FEI-Covid-19</t>
  </si>
  <si>
    <t>Arrendataris beneficiats per la condonació de lloguers d'immobles propis - Covid-19</t>
  </si>
  <si>
    <t>102-21; 102-46, 102-47</t>
  </si>
  <si>
    <t>102-21; 102-40</t>
  </si>
  <si>
    <t>102-18; 102-22; 405-1</t>
  </si>
  <si>
    <t>405-1; 405-1</t>
  </si>
  <si>
    <t>405-1; 405-2</t>
  </si>
  <si>
    <t>102-2; 102-6; 102-7</t>
  </si>
  <si>
    <t>16,0%</t>
  </si>
  <si>
    <t>15,4%</t>
  </si>
  <si>
    <t>15,7%</t>
  </si>
  <si>
    <t>15,2%</t>
  </si>
  <si>
    <t>22,5%</t>
  </si>
  <si>
    <t>25,5%</t>
  </si>
  <si>
    <t>17,1%</t>
  </si>
  <si>
    <t>28,7%</t>
  </si>
  <si>
    <t>19,4%</t>
  </si>
  <si>
    <t>30,1%</t>
  </si>
  <si>
    <t>23,5%</t>
  </si>
  <si>
    <t>27,5%</t>
  </si>
  <si>
    <t>1; 11</t>
  </si>
  <si>
    <t>-5,8%</t>
  </si>
  <si>
    <t>102-8 ; 405-1</t>
  </si>
  <si>
    <t>102-8, 401-1</t>
  </si>
  <si>
    <t>405-2 ; 102-8; 102-38 ; 102-39</t>
  </si>
  <si>
    <t>405-2 ; 102-38 ; 102-39; 102-8</t>
  </si>
  <si>
    <t>102-8; 405-2</t>
  </si>
  <si>
    <t>404-1 ; 102-8</t>
  </si>
  <si>
    <t>404-1 ; 404-2; 102-8</t>
  </si>
  <si>
    <t>102-8; 401-1</t>
  </si>
  <si>
    <t>401-1; 102-8</t>
  </si>
  <si>
    <t>102-8; 102-41</t>
  </si>
  <si>
    <t>403-9; 102-8</t>
  </si>
  <si>
    <t>102-17; 205-2; 412-2</t>
  </si>
  <si>
    <t>12; 16</t>
  </si>
  <si>
    <t>102-17; 205-1; 205-2; 412-2</t>
  </si>
  <si>
    <t>102-17; 205-1; 412-1</t>
  </si>
  <si>
    <t>205-1</t>
  </si>
  <si>
    <t>417-1; 417-2</t>
  </si>
  <si>
    <t xml:space="preserve">102-17; 205-1; 412-1; </t>
  </si>
  <si>
    <t>205-1; 205-3</t>
  </si>
  <si>
    <t>412-1</t>
  </si>
  <si>
    <t>&gt;500</t>
  </si>
  <si>
    <t>203-1; 203-2; 413-1</t>
  </si>
  <si>
    <t>1; 10</t>
  </si>
  <si>
    <t>3; 9</t>
  </si>
  <si>
    <t>7; 9</t>
  </si>
  <si>
    <t>7; 9; 13</t>
  </si>
  <si>
    <t>≈2%</t>
  </si>
  <si>
    <t>102-29; 201-2; 203-2; 413-1; 403-2</t>
  </si>
  <si>
    <t>7; 13</t>
  </si>
  <si>
    <t>102-29; 201-2; 203-2; 413-1</t>
  </si>
  <si>
    <t>201-2; 203-2; 413-1</t>
  </si>
  <si>
    <t>2; 7; 13</t>
  </si>
  <si>
    <t>n.a.</t>
  </si>
  <si>
    <t>102-9; 204-1</t>
  </si>
  <si>
    <t>1;2;10</t>
  </si>
  <si>
    <t>201-1</t>
  </si>
  <si>
    <t>2.400 / 526</t>
  </si>
  <si>
    <t>413-1; 203-1; 203-2</t>
  </si>
  <si>
    <t>Materialitat</t>
  </si>
  <si>
    <t>Temes materials (rellevància alta i mitjana)</t>
  </si>
  <si>
    <t>Consultes efectives realitzades</t>
  </si>
  <si>
    <t>Clients</t>
  </si>
  <si>
    <t>Empleats</t>
  </si>
  <si>
    <t>Experts i analistes</t>
  </si>
  <si>
    <t>Clientes Espanya</t>
  </si>
  <si>
    <t>Satisfacció global Estudi Compromís2</t>
  </si>
  <si>
    <r>
      <t>Posicions directives cobertes internament</t>
    </r>
    <r>
      <rPr>
        <vertAlign val="superscript"/>
        <sz val="10"/>
        <color theme="1"/>
        <rFont val="Calibri"/>
        <family val="2"/>
        <scheme val="minor"/>
      </rPr>
      <t>1</t>
    </r>
  </si>
  <si>
    <r>
      <t>Dones en posicions directives a partir de subdirecció d'oficina A i B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</si>
  <si>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Empleats que van gaudir de permisos retribuïts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</si>
  <si>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Empleats d'excedència (cura de persones, etc.)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</si>
  <si>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Empleats que van gaudir de reduccions de jornada (atenció fills)</t>
    </r>
    <r>
      <rPr>
        <vertAlign val="superscript"/>
        <sz val="10"/>
        <color theme="1"/>
        <rFont val="Calibri"/>
        <family val="2"/>
        <scheme val="minor"/>
      </rPr>
      <t>1</t>
    </r>
  </si>
  <si>
    <t>Incorporacions</t>
  </si>
  <si>
    <t>Incorporacions dones</t>
  </si>
  <si>
    <t>Incorporacions homes</t>
  </si>
  <si>
    <t>Comportament responsable i ètic</t>
  </si>
  <si>
    <t>Volum gestionat CaixaBank Selección Futuro Sostenible</t>
  </si>
  <si>
    <t xml:space="preserve">Volum gestionat MicroBank Fondo Ético </t>
  </si>
  <si>
    <t>Volum gestionat MicroBank Fondo Ecológico</t>
  </si>
  <si>
    <r>
      <t xml:space="preserve">VidaCaixa </t>
    </r>
    <r>
      <rPr>
        <i/>
        <sz val="10"/>
        <color theme="1"/>
        <rFont val="Calibri"/>
        <family val="2"/>
        <scheme val="minor"/>
      </rPr>
      <t>(inclou BPI Vida e Pensoes)</t>
    </r>
  </si>
  <si>
    <r>
      <t xml:space="preserve">CaixaBank Asset Management </t>
    </r>
    <r>
      <rPr>
        <i/>
        <sz val="10"/>
        <color theme="1"/>
        <rFont val="Calibri"/>
        <family val="2"/>
        <scheme val="minor"/>
      </rPr>
      <t>(inclou BPI Gestao de Activos i CABk Asset Management Luxembourg)</t>
    </r>
  </si>
  <si>
    <r>
      <t>Inversions que tenen en consideració criteris ASG</t>
    </r>
    <r>
      <rPr>
        <vertAlign val="superscript"/>
        <sz val="10"/>
        <color theme="1"/>
        <rFont val="Calibri"/>
        <family val="2"/>
        <scheme val="minor"/>
      </rPr>
      <t>1</t>
    </r>
  </si>
  <si>
    <r>
      <t>Inversions que tenen en consideració criteris ASG</t>
    </r>
    <r>
      <rPr>
        <vertAlign val="superscript"/>
        <sz val="10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</si>
</sst>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#,##0.0"/>
  </numFmts>
  <fonts count="35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9AD8"/>
      <name val="Calibri"/>
      <family val="2"/>
    </font>
    <font>
      <sz val="10"/>
      <color theme="1"/>
      <name val="Calibri"/>
      <family val="2"/>
    </font>
    <font>
      <sz val="10"/>
      <color rgb="FF7F7F7F"/>
      <name val="Calibri"/>
      <family val="2"/>
    </font>
    <font>
      <sz val="8"/>
      <color rgb="FF7F7F7F"/>
      <name val="Calibri"/>
      <family val="2"/>
    </font>
    <font>
      <i/>
      <sz val="10"/>
      <color theme="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b/>
      <sz val="10"/>
      <color rgb="FF7F7F7F"/>
      <name val="Calibri"/>
      <family val="2"/>
    </font>
    <font>
      <sz val="10"/>
      <color rgb="FF009AD8"/>
      <name val="Calibri"/>
      <family val="2"/>
    </font>
    <font>
      <b/>
      <vertAlign val="superscript"/>
      <sz val="10"/>
      <color rgb="FF009AD8"/>
      <name val="Calibri"/>
      <family val="2"/>
    </font>
    <font>
      <vertAlign val="subscript"/>
      <sz val="10"/>
      <color rgb="FF7F7F7F"/>
      <name val="Calibri"/>
      <family val="2"/>
    </font>
    <font>
      <i/>
      <vertAlign val="subscript"/>
      <sz val="10"/>
      <color rgb="FF7F7F7F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color theme="1"/>
      <name val="Arial"/>
      <family val="2"/>
    </font>
    <font>
      <b/>
      <sz val="10"/>
      <color rgb="FF009AD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Wingdings"/>
      <charset val="2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Wingdings"/>
      <charset val="2"/>
    </font>
    <font>
      <b/>
      <sz val="10"/>
      <color theme="1" tint="0.499984740745262"/>
      <name val="Calibri"/>
      <family val="2"/>
      <scheme val="minor"/>
    </font>
    <font>
      <b/>
      <sz val="10"/>
      <color theme="1"/>
      <name val="Wingdings"/>
      <charset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9AD8"/>
      </top>
      <bottom style="thin">
        <color rgb="FF009AD8"/>
      </bottom>
      <diagonal/>
    </border>
    <border>
      <left/>
      <right/>
      <top style="thin">
        <color rgb="FF009A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009AD8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1" fillId="0" borderId="5" xfId="0" applyFont="1" applyBorder="1" applyAlignment="1">
      <alignment horizontal="left" wrapText="1"/>
    </xf>
    <xf numFmtId="0" fontId="21" fillId="2" borderId="5" xfId="0" applyFont="1" applyFill="1" applyBorder="1" applyAlignment="1">
      <alignment horizontal="left"/>
    </xf>
    <xf numFmtId="3" fontId="21" fillId="0" borderId="5" xfId="0" applyNumberFormat="1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6" xfId="0" applyFont="1" applyBorder="1" applyAlignment="1">
      <alignment horizontal="left" wrapText="1"/>
    </xf>
    <xf numFmtId="3" fontId="21" fillId="2" borderId="6" xfId="0" applyNumberFormat="1" applyFont="1" applyFill="1" applyBorder="1" applyAlignment="1">
      <alignment horizontal="left"/>
    </xf>
    <xf numFmtId="3" fontId="21" fillId="0" borderId="6" xfId="0" applyNumberFormat="1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3" fillId="0" borderId="6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3" fontId="23" fillId="2" borderId="6" xfId="0" applyNumberFormat="1" applyFont="1" applyFill="1" applyBorder="1" applyAlignment="1">
      <alignment horizontal="left"/>
    </xf>
    <xf numFmtId="3" fontId="23" fillId="0" borderId="6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5" fillId="0" borderId="6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1" fillId="2" borderId="6" xfId="0" applyFont="1" applyFill="1" applyBorder="1" applyAlignment="1">
      <alignment horizontal="left"/>
    </xf>
    <xf numFmtId="0" fontId="27" fillId="0" borderId="6" xfId="0" applyFont="1" applyBorder="1" applyAlignment="1">
      <alignment horizontal="left" wrapText="1"/>
    </xf>
    <xf numFmtId="164" fontId="21" fillId="2" borderId="6" xfId="0" applyNumberFormat="1" applyFont="1" applyFill="1" applyBorder="1" applyAlignment="1">
      <alignment horizontal="left"/>
    </xf>
    <xf numFmtId="164" fontId="21" fillId="0" borderId="6" xfId="0" applyNumberFormat="1" applyFont="1" applyBorder="1" applyAlignment="1">
      <alignment horizontal="left"/>
    </xf>
    <xf numFmtId="9" fontId="21" fillId="2" borderId="6" xfId="0" applyNumberFormat="1" applyFont="1" applyFill="1" applyBorder="1" applyAlignment="1">
      <alignment horizontal="left"/>
    </xf>
    <xf numFmtId="9" fontId="21" fillId="0" borderId="6" xfId="0" applyNumberFormat="1" applyFont="1" applyBorder="1" applyAlignment="1">
      <alignment horizontal="left"/>
    </xf>
    <xf numFmtId="165" fontId="21" fillId="2" borderId="6" xfId="0" applyNumberFormat="1" applyFont="1" applyFill="1" applyBorder="1" applyAlignment="1">
      <alignment horizontal="left"/>
    </xf>
    <xf numFmtId="165" fontId="21" fillId="0" borderId="6" xfId="0" applyNumberFormat="1" applyFont="1" applyBorder="1" applyAlignment="1">
      <alignment horizontal="left"/>
    </xf>
    <xf numFmtId="0" fontId="26" fillId="0" borderId="6" xfId="0" applyFont="1" applyBorder="1" applyAlignment="1">
      <alignment horizontal="center" wrapText="1"/>
    </xf>
    <xf numFmtId="0" fontId="21" fillId="0" borderId="0" xfId="0" applyFont="1"/>
    <xf numFmtId="0" fontId="23" fillId="0" borderId="6" xfId="0" applyFont="1" applyBorder="1" applyAlignment="1">
      <alignment horizontal="left" wrapText="1" indent="3"/>
    </xf>
    <xf numFmtId="0" fontId="23" fillId="2" borderId="6" xfId="0" applyFont="1" applyFill="1" applyBorder="1" applyAlignment="1">
      <alignment horizontal="left"/>
    </xf>
    <xf numFmtId="0" fontId="30" fillId="0" borderId="6" xfId="0" applyFont="1" applyBorder="1" applyAlignment="1">
      <alignment horizontal="left" wrapText="1"/>
    </xf>
    <xf numFmtId="164" fontId="27" fillId="2" borderId="6" xfId="0" applyNumberFormat="1" applyFont="1" applyFill="1" applyBorder="1" applyAlignment="1">
      <alignment horizontal="left"/>
    </xf>
    <xf numFmtId="164" fontId="21" fillId="0" borderId="0" xfId="0" applyNumberFormat="1" applyFont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/>
    <xf numFmtId="0" fontId="21" fillId="0" borderId="6" xfId="0" applyFont="1" applyBorder="1" applyAlignment="1">
      <alignment horizontal="left" wrapText="1" indent="3"/>
    </xf>
    <xf numFmtId="0" fontId="23" fillId="0" borderId="6" xfId="0" applyFont="1" applyBorder="1" applyAlignment="1">
      <alignment horizontal="left" wrapText="1" indent="6"/>
    </xf>
    <xf numFmtId="0" fontId="31" fillId="0" borderId="6" xfId="0" applyFont="1" applyBorder="1" applyAlignment="1">
      <alignment horizontal="center" wrapText="1"/>
    </xf>
    <xf numFmtId="0" fontId="32" fillId="0" borderId="6" xfId="0" applyFont="1" applyBorder="1" applyAlignment="1">
      <alignment horizontal="left" wrapText="1"/>
    </xf>
    <xf numFmtId="164" fontId="30" fillId="2" borderId="6" xfId="0" applyNumberFormat="1" applyFont="1" applyFill="1" applyBorder="1" applyAlignment="1">
      <alignment horizontal="left"/>
    </xf>
    <xf numFmtId="164" fontId="30" fillId="0" borderId="6" xfId="0" applyNumberFormat="1" applyFont="1" applyBorder="1" applyAlignment="1">
      <alignment horizontal="left"/>
    </xf>
    <xf numFmtId="0" fontId="33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left" wrapText="1"/>
    </xf>
    <xf numFmtId="0" fontId="30" fillId="0" borderId="6" xfId="0" applyFont="1" applyBorder="1" applyAlignment="1">
      <alignment horizontal="left"/>
    </xf>
    <xf numFmtId="0" fontId="30" fillId="0" borderId="0" xfId="0" applyFont="1" applyAlignment="1">
      <alignment horizontal="left"/>
    </xf>
    <xf numFmtId="166" fontId="21" fillId="2" borderId="6" xfId="0" applyNumberFormat="1" applyFont="1" applyFill="1" applyBorder="1" applyAlignment="1">
      <alignment horizontal="left"/>
    </xf>
    <xf numFmtId="166" fontId="21" fillId="0" borderId="6" xfId="0" applyNumberFormat="1" applyFont="1" applyBorder="1" applyAlignment="1">
      <alignment horizontal="left"/>
    </xf>
    <xf numFmtId="164" fontId="21" fillId="2" borderId="6" xfId="6" applyNumberFormat="1" applyFont="1" applyFill="1" applyBorder="1" applyAlignment="1">
      <alignment horizontal="left"/>
    </xf>
    <xf numFmtId="3" fontId="27" fillId="2" borderId="6" xfId="0" applyNumberFormat="1" applyFont="1" applyFill="1" applyBorder="1" applyAlignment="1">
      <alignment horizontal="left"/>
    </xf>
    <xf numFmtId="3" fontId="27" fillId="0" borderId="6" xfId="0" applyNumberFormat="1" applyFont="1" applyBorder="1" applyAlignment="1">
      <alignment horizontal="left"/>
    </xf>
    <xf numFmtId="0" fontId="20" fillId="2" borderId="1" xfId="0" applyFont="1" applyFill="1" applyBorder="1"/>
    <xf numFmtId="0" fontId="21" fillId="2" borderId="0" xfId="0" applyFont="1" applyFill="1" applyAlignment="1">
      <alignment horizontal="left"/>
    </xf>
    <xf numFmtId="164" fontId="21" fillId="0" borderId="6" xfId="6" applyNumberFormat="1" applyFont="1" applyBorder="1" applyAlignment="1">
      <alignment horizontal="left"/>
    </xf>
    <xf numFmtId="3" fontId="21" fillId="2" borderId="6" xfId="0" quotePrefix="1" applyNumberFormat="1" applyFont="1" applyFill="1" applyBorder="1" applyAlignment="1">
      <alignment horizontal="left"/>
    </xf>
    <xf numFmtId="9" fontId="21" fillId="0" borderId="6" xfId="6" applyFont="1" applyBorder="1" applyAlignment="1">
      <alignment horizontal="left"/>
    </xf>
    <xf numFmtId="10" fontId="21" fillId="2" borderId="6" xfId="0" applyNumberFormat="1" applyFont="1" applyFill="1" applyBorder="1" applyAlignment="1">
      <alignment horizontal="left"/>
    </xf>
    <xf numFmtId="10" fontId="21" fillId="0" borderId="6" xfId="0" applyNumberFormat="1" applyFont="1" applyBorder="1" applyAlignment="1">
      <alignment horizontal="left"/>
    </xf>
    <xf numFmtId="4" fontId="21" fillId="2" borderId="6" xfId="0" applyNumberFormat="1" applyFont="1" applyFill="1" applyBorder="1" applyAlignment="1">
      <alignment horizontal="left"/>
    </xf>
    <xf numFmtId="9" fontId="21" fillId="2" borderId="6" xfId="6" applyFont="1" applyFill="1" applyBorder="1" applyAlignment="1">
      <alignment horizontal="left"/>
    </xf>
    <xf numFmtId="9" fontId="21" fillId="2" borderId="0" xfId="6" applyFont="1" applyFill="1" applyBorder="1" applyAlignment="1">
      <alignment horizontal="left"/>
    </xf>
    <xf numFmtId="3" fontId="21" fillId="0" borderId="0" xfId="0" applyNumberFormat="1" applyFont="1" applyAlignment="1">
      <alignment horizontal="left"/>
    </xf>
    <xf numFmtId="166" fontId="21" fillId="2" borderId="0" xfId="0" applyNumberFormat="1" applyFont="1" applyFill="1" applyAlignment="1">
      <alignment horizontal="left"/>
    </xf>
    <xf numFmtId="166" fontId="2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3" fontId="21" fillId="3" borderId="6" xfId="0" applyNumberFormat="1" applyFont="1" applyFill="1" applyBorder="1" applyAlignment="1">
      <alignment horizontal="left"/>
    </xf>
    <xf numFmtId="3" fontId="23" fillId="3" borderId="6" xfId="0" applyNumberFormat="1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3" fontId="23" fillId="3" borderId="0" xfId="0" applyNumberFormat="1" applyFont="1" applyFill="1" applyAlignment="1">
      <alignment horizontal="left"/>
    </xf>
    <xf numFmtId="3" fontId="23" fillId="0" borderId="0" xfId="0" applyNumberFormat="1" applyFont="1" applyAlignment="1">
      <alignment horizontal="left"/>
    </xf>
    <xf numFmtId="166" fontId="21" fillId="3" borderId="6" xfId="0" applyNumberFormat="1" applyFont="1" applyFill="1" applyBorder="1" applyAlignment="1">
      <alignment horizontal="left"/>
    </xf>
    <xf numFmtId="9" fontId="21" fillId="3" borderId="6" xfId="0" applyNumberFormat="1" applyFont="1" applyFill="1" applyBorder="1" applyAlignment="1">
      <alignment horizontal="left"/>
    </xf>
    <xf numFmtId="4" fontId="21" fillId="0" borderId="6" xfId="0" applyNumberFormat="1" applyFont="1" applyBorder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166" fontId="3" fillId="2" borderId="6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 wrapText="1" indent="3"/>
    </xf>
    <xf numFmtId="0" fontId="6" fillId="0" borderId="0" xfId="0" applyFont="1" applyAlignment="1">
      <alignment horizontal="left" wrapText="1" indent="3"/>
    </xf>
    <xf numFmtId="0" fontId="29" fillId="0" borderId="7" xfId="0" applyFont="1" applyBorder="1" applyAlignment="1">
      <alignment horizontal="left" wrapText="1"/>
    </xf>
    <xf numFmtId="0" fontId="29" fillId="0" borderId="7" xfId="0" applyFont="1" applyBorder="1"/>
    <xf numFmtId="0" fontId="5" fillId="0" borderId="4" xfId="0" applyFont="1" applyBorder="1" applyAlignment="1">
      <alignment horizontal="left" wrapText="1"/>
    </xf>
    <xf numFmtId="0" fontId="0" fillId="0" borderId="4" xfId="0" applyFont="1" applyBorder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A3A7-DD59-4132-BF2B-04A5017A40C8}">
  <dimension ref="A1:H414"/>
  <sheetViews>
    <sheetView tabSelected="1" topLeftCell="A139" workbookViewId="0">
      <selection activeCell="C158" sqref="C158"/>
    </sheetView>
  </sheetViews>
  <sheetFormatPr baseColWidth="10" defaultColWidth="10" defaultRowHeight="12.75" x14ac:dyDescent="0.2"/>
  <cols>
    <col min="1" max="1" customWidth="true" style="46" width="62.75" collapsed="true"/>
    <col min="2" max="2" customWidth="true" style="46" width="8.75" collapsed="true"/>
    <col min="3" max="4" customWidth="true" style="46" width="11.875" collapsed="true"/>
    <col min="5" max="5" customWidth="true" style="46" width="19.875" collapsed="true"/>
    <col min="6" max="6" customWidth="true" style="46" width="28.25" collapsed="true"/>
    <col min="7" max="7" customWidth="true" style="46" width="17.375" collapsed="true"/>
    <col min="8" max="16384" style="46" width="10.0" collapsed="true"/>
  </cols>
  <sheetData>
    <row r="1" spans="1:7" s="14" customFormat="1" ht="61.5" customHeight="1" thickBot="1" x14ac:dyDescent="0.25">
      <c r="A1" s="13"/>
      <c r="B1" s="1" t="s">
        <v>0</v>
      </c>
      <c r="C1" s="2">
        <v>2020</v>
      </c>
      <c r="D1" s="2">
        <v>2019</v>
      </c>
      <c r="E1" s="1" t="s">
        <v>1</v>
      </c>
      <c r="F1" s="1" t="s">
        <v>2</v>
      </c>
      <c r="G1" s="1" t="s">
        <v>3</v>
      </c>
    </row>
    <row r="2" spans="1:7" s="14" customFormat="1" ht="33" customHeight="1" thickTop="1" x14ac:dyDescent="0.2">
      <c r="A2" s="15" t="s">
        <v>435</v>
      </c>
      <c r="B2" s="15"/>
      <c r="C2" s="16"/>
      <c r="D2" s="16"/>
      <c r="E2" s="15"/>
      <c r="F2" s="15"/>
      <c r="G2" s="15"/>
    </row>
    <row r="3" spans="1:7" s="22" customFormat="1" ht="24.95" customHeight="1" x14ac:dyDescent="0.2">
      <c r="A3" s="17" t="s">
        <v>436</v>
      </c>
      <c r="B3" s="7" t="s">
        <v>324</v>
      </c>
      <c r="C3" s="18">
        <v>21</v>
      </c>
      <c r="D3" s="19">
        <v>16</v>
      </c>
      <c r="E3" s="17"/>
      <c r="F3" s="20" t="s">
        <v>377</v>
      </c>
      <c r="G3" s="21"/>
    </row>
    <row r="4" spans="1:7" s="22" customFormat="1" ht="24.95" customHeight="1" x14ac:dyDescent="0.2">
      <c r="A4" s="20" t="s">
        <v>437</v>
      </c>
      <c r="B4" s="7" t="s">
        <v>324</v>
      </c>
      <c r="C4" s="24">
        <v>4657</v>
      </c>
      <c r="D4" s="25">
        <v>3285</v>
      </c>
      <c r="E4" s="20"/>
      <c r="F4" s="20" t="s">
        <v>377</v>
      </c>
      <c r="G4" s="26"/>
    </row>
    <row r="5" spans="1:7" s="32" customFormat="1" ht="24.95" customHeight="1" x14ac:dyDescent="0.2">
      <c r="A5" s="27" t="s">
        <v>27</v>
      </c>
      <c r="B5" s="7" t="s">
        <v>324</v>
      </c>
      <c r="C5" s="29">
        <v>1820</v>
      </c>
      <c r="D5" s="30">
        <v>1774</v>
      </c>
      <c r="E5" s="27"/>
      <c r="F5" s="20" t="s">
        <v>378</v>
      </c>
      <c r="G5" s="31"/>
    </row>
    <row r="6" spans="1:7" s="32" customFormat="1" ht="24.95" customHeight="1" x14ac:dyDescent="0.2">
      <c r="A6" s="33" t="s">
        <v>438</v>
      </c>
      <c r="B6" s="7" t="s">
        <v>324</v>
      </c>
      <c r="C6" s="29">
        <v>1657</v>
      </c>
      <c r="D6" s="30">
        <v>1069</v>
      </c>
      <c r="E6" s="31"/>
      <c r="F6" s="20" t="s">
        <v>378</v>
      </c>
      <c r="G6" s="31"/>
    </row>
    <row r="7" spans="1:7" s="32" customFormat="1" ht="24.95" customHeight="1" x14ac:dyDescent="0.2">
      <c r="A7" s="33" t="s">
        <v>439</v>
      </c>
      <c r="B7" s="7" t="s">
        <v>324</v>
      </c>
      <c r="C7" s="29">
        <v>893</v>
      </c>
      <c r="D7" s="30">
        <v>327</v>
      </c>
      <c r="E7" s="31"/>
      <c r="F7" s="20" t="s">
        <v>378</v>
      </c>
      <c r="G7" s="31"/>
    </row>
    <row r="8" spans="1:7" s="32" customFormat="1" ht="24.95" customHeight="1" x14ac:dyDescent="0.2">
      <c r="A8" s="33" t="s">
        <v>440</v>
      </c>
      <c r="B8" s="7" t="s">
        <v>324</v>
      </c>
      <c r="C8" s="29">
        <v>287</v>
      </c>
      <c r="D8" s="30">
        <v>115</v>
      </c>
      <c r="E8" s="31"/>
      <c r="F8" s="20" t="s">
        <v>378</v>
      </c>
      <c r="G8" s="31"/>
    </row>
    <row r="9" spans="1:7" s="22" customFormat="1" ht="24.95" customHeight="1" thickBot="1" x14ac:dyDescent="0.25">
      <c r="A9" s="34"/>
      <c r="B9" s="35"/>
      <c r="E9" s="36"/>
      <c r="F9" s="34"/>
      <c r="G9" s="34"/>
    </row>
    <row r="10" spans="1:7" s="14" customFormat="1" ht="33" customHeight="1" thickTop="1" x14ac:dyDescent="0.2">
      <c r="A10" s="3" t="s">
        <v>4</v>
      </c>
      <c r="B10" s="15"/>
      <c r="C10" s="16"/>
      <c r="D10" s="16"/>
      <c r="E10" s="15"/>
      <c r="F10" s="15"/>
      <c r="G10" s="15"/>
    </row>
    <row r="11" spans="1:7" s="22" customFormat="1" ht="24.95" customHeight="1" x14ac:dyDescent="0.2">
      <c r="A11" s="4" t="s">
        <v>5</v>
      </c>
      <c r="B11" s="5" t="s">
        <v>324</v>
      </c>
      <c r="C11" s="18">
        <v>57</v>
      </c>
      <c r="D11" s="21">
        <v>58</v>
      </c>
      <c r="E11" s="17"/>
      <c r="F11" s="20" t="s">
        <v>326</v>
      </c>
      <c r="G11" s="21"/>
    </row>
    <row r="12" spans="1:7" s="22" customFormat="1" ht="24.95" customHeight="1" x14ac:dyDescent="0.2">
      <c r="A12" s="6" t="s">
        <v>6</v>
      </c>
      <c r="B12" s="7" t="s">
        <v>324</v>
      </c>
      <c r="C12" s="37">
        <v>4</v>
      </c>
      <c r="D12" s="26">
        <v>3</v>
      </c>
      <c r="E12" s="20"/>
      <c r="F12" s="20" t="s">
        <v>326</v>
      </c>
      <c r="G12" s="26"/>
    </row>
    <row r="13" spans="1:7" s="22" customFormat="1" ht="24.95" customHeight="1" x14ac:dyDescent="0.2">
      <c r="A13" s="6" t="s">
        <v>7</v>
      </c>
      <c r="B13" s="7" t="s">
        <v>324</v>
      </c>
      <c r="C13" s="37">
        <v>2</v>
      </c>
      <c r="D13" s="26">
        <v>2</v>
      </c>
      <c r="E13" s="20"/>
      <c r="F13" s="20" t="s">
        <v>326</v>
      </c>
      <c r="G13" s="26"/>
    </row>
    <row r="14" spans="1:7" s="22" customFormat="1" ht="24.95" customHeight="1" x14ac:dyDescent="0.2">
      <c r="A14" s="6" t="s">
        <v>8</v>
      </c>
      <c r="B14" s="7" t="s">
        <v>325</v>
      </c>
      <c r="C14" s="39">
        <v>0.66700000000000004</v>
      </c>
      <c r="D14" s="40">
        <v>0.65600000000000003</v>
      </c>
      <c r="E14" s="26"/>
      <c r="F14" s="20" t="s">
        <v>326</v>
      </c>
      <c r="G14" s="26"/>
    </row>
    <row r="15" spans="1:7" s="22" customFormat="1" ht="24.95" customHeight="1" x14ac:dyDescent="0.2">
      <c r="A15" s="6" t="s">
        <v>9</v>
      </c>
      <c r="B15" s="7" t="s">
        <v>325</v>
      </c>
      <c r="C15" s="41">
        <v>0.96</v>
      </c>
      <c r="D15" s="42">
        <v>0.96</v>
      </c>
      <c r="E15" s="26"/>
      <c r="F15" s="20" t="s">
        <v>326</v>
      </c>
      <c r="G15" s="26"/>
    </row>
    <row r="16" spans="1:7" s="22" customFormat="1" ht="24.95" customHeight="1" x14ac:dyDescent="0.2">
      <c r="A16" s="6" t="s">
        <v>10</v>
      </c>
      <c r="B16" s="7" t="s">
        <v>325</v>
      </c>
      <c r="C16" s="39">
        <v>0.42899999999999999</v>
      </c>
      <c r="D16" s="40">
        <v>0.438</v>
      </c>
      <c r="E16" s="20"/>
      <c r="F16" s="20" t="s">
        <v>326</v>
      </c>
      <c r="G16" s="26"/>
    </row>
    <row r="17" spans="1:8" s="22" customFormat="1" ht="24.95" customHeight="1" x14ac:dyDescent="0.2">
      <c r="A17" s="6" t="s">
        <v>11</v>
      </c>
      <c r="B17" s="7" t="s">
        <v>325</v>
      </c>
      <c r="C17" s="39">
        <v>0.42899999999999999</v>
      </c>
      <c r="D17" s="40">
        <v>0.375</v>
      </c>
      <c r="E17" s="20"/>
      <c r="F17" s="20" t="s">
        <v>379</v>
      </c>
      <c r="G17" s="26"/>
    </row>
    <row r="18" spans="1:8" s="22" customFormat="1" ht="24.95" customHeight="1" x14ac:dyDescent="0.2">
      <c r="A18" s="6" t="s">
        <v>12</v>
      </c>
      <c r="B18" s="7" t="s">
        <v>327</v>
      </c>
      <c r="C18" s="37">
        <v>65</v>
      </c>
      <c r="D18" s="26">
        <v>61</v>
      </c>
      <c r="E18" s="20"/>
      <c r="F18" s="20" t="s">
        <v>326</v>
      </c>
      <c r="G18" s="26"/>
    </row>
    <row r="19" spans="1:8" s="22" customFormat="1" ht="24.95" customHeight="1" x14ac:dyDescent="0.2">
      <c r="A19" s="6" t="s">
        <v>13</v>
      </c>
      <c r="B19" s="7" t="s">
        <v>325</v>
      </c>
      <c r="C19" s="41">
        <v>1</v>
      </c>
      <c r="D19" s="40">
        <v>0.97899999999999998</v>
      </c>
      <c r="E19" s="38"/>
      <c r="F19" s="20" t="s">
        <v>326</v>
      </c>
      <c r="G19" s="26"/>
    </row>
    <row r="20" spans="1:8" s="22" customFormat="1" ht="24.75" customHeight="1" x14ac:dyDescent="0.2">
      <c r="A20" s="6" t="s">
        <v>14</v>
      </c>
      <c r="B20" s="7" t="s">
        <v>327</v>
      </c>
      <c r="C20" s="43">
        <v>4.8</v>
      </c>
      <c r="D20" s="44">
        <v>4.0999999999999996</v>
      </c>
      <c r="E20" s="38"/>
      <c r="F20" s="20" t="s">
        <v>326</v>
      </c>
      <c r="G20" s="26"/>
    </row>
    <row r="21" spans="1:8" s="22" customFormat="1" ht="24.95" customHeight="1" x14ac:dyDescent="0.2">
      <c r="A21" s="6" t="s">
        <v>15</v>
      </c>
      <c r="B21" s="7" t="s">
        <v>327</v>
      </c>
      <c r="C21" s="43">
        <v>5.0999999999999996</v>
      </c>
      <c r="D21" s="44">
        <v>4.9000000000000004</v>
      </c>
      <c r="E21" s="38"/>
      <c r="F21" s="20" t="s">
        <v>326</v>
      </c>
      <c r="G21" s="26"/>
    </row>
    <row r="22" spans="1:8" s="22" customFormat="1" ht="24.95" customHeight="1" x14ac:dyDescent="0.2">
      <c r="A22" s="6" t="s">
        <v>16</v>
      </c>
      <c r="B22" s="7" t="s">
        <v>328</v>
      </c>
      <c r="C22" s="37">
        <v>308</v>
      </c>
      <c r="D22" s="26">
        <v>289</v>
      </c>
      <c r="E22" s="45" t="s">
        <v>329</v>
      </c>
      <c r="F22" s="20" t="s">
        <v>380</v>
      </c>
      <c r="G22" s="20"/>
    </row>
    <row r="23" spans="1:8" s="22" customFormat="1" ht="24.95" customHeight="1" x14ac:dyDescent="0.2">
      <c r="A23" s="6" t="s">
        <v>17</v>
      </c>
      <c r="B23" s="7" t="s">
        <v>328</v>
      </c>
      <c r="C23" s="37">
        <v>175</v>
      </c>
      <c r="D23" s="26">
        <v>146</v>
      </c>
      <c r="E23" s="45" t="s">
        <v>329</v>
      </c>
      <c r="F23" s="20" t="s">
        <v>381</v>
      </c>
      <c r="G23" s="20"/>
    </row>
    <row r="24" spans="1:8" s="22" customFormat="1" ht="24.95" customHeight="1" x14ac:dyDescent="0.2">
      <c r="A24" s="100" t="s">
        <v>18</v>
      </c>
      <c r="B24" s="101"/>
      <c r="C24" s="101"/>
      <c r="D24" s="101"/>
      <c r="E24" s="101"/>
      <c r="F24" s="101"/>
      <c r="G24" s="101"/>
      <c r="H24" s="101"/>
    </row>
    <row r="25" spans="1:8" s="22" customFormat="1" ht="24.95" customHeight="1" thickBot="1" x14ac:dyDescent="0.25">
      <c r="A25" s="34"/>
      <c r="B25" s="35"/>
      <c r="E25" s="36"/>
      <c r="F25" s="34"/>
      <c r="G25" s="34"/>
    </row>
    <row r="26" spans="1:8" s="14" customFormat="1" ht="33" customHeight="1" thickTop="1" x14ac:dyDescent="0.2">
      <c r="A26" s="3" t="s">
        <v>19</v>
      </c>
      <c r="B26" s="15"/>
      <c r="C26" s="16"/>
      <c r="D26" s="16"/>
      <c r="E26" s="15"/>
      <c r="F26" s="15"/>
      <c r="G26" s="15"/>
    </row>
    <row r="27" spans="1:8" s="22" customFormat="1" ht="24.95" customHeight="1" x14ac:dyDescent="0.2">
      <c r="A27" s="6" t="s">
        <v>20</v>
      </c>
      <c r="B27" s="7" t="s">
        <v>330</v>
      </c>
      <c r="C27" s="37">
        <v>2.101</v>
      </c>
      <c r="D27" s="26">
        <v>2.798</v>
      </c>
      <c r="E27" s="20"/>
      <c r="F27" s="20"/>
      <c r="G27" s="26"/>
    </row>
    <row r="28" spans="1:8" ht="24.95" customHeight="1" x14ac:dyDescent="0.2">
      <c r="A28" s="6" t="s">
        <v>21</v>
      </c>
      <c r="B28" s="7" t="s">
        <v>324</v>
      </c>
      <c r="C28" s="24">
        <v>23637</v>
      </c>
      <c r="D28" s="25">
        <v>23583</v>
      </c>
      <c r="E28" s="20"/>
      <c r="F28" s="20"/>
      <c r="G28" s="26"/>
    </row>
    <row r="29" spans="1:8" ht="24.95" customHeight="1" x14ac:dyDescent="0.2">
      <c r="A29" s="6" t="s">
        <v>22</v>
      </c>
      <c r="B29" s="7" t="s">
        <v>325</v>
      </c>
      <c r="C29" s="39">
        <v>0.4</v>
      </c>
      <c r="D29" s="40">
        <v>0.4</v>
      </c>
      <c r="E29" s="20"/>
      <c r="F29" s="38" t="s">
        <v>331</v>
      </c>
      <c r="G29" s="26"/>
    </row>
    <row r="30" spans="1:8" ht="24.95" customHeight="1" x14ac:dyDescent="0.2">
      <c r="A30" s="6" t="s">
        <v>23</v>
      </c>
      <c r="B30" s="7" t="s">
        <v>325</v>
      </c>
      <c r="C30" s="39">
        <v>2.8000000000000001E-2</v>
      </c>
      <c r="D30" s="40">
        <v>4.2999999999999997E-2</v>
      </c>
      <c r="E30" s="20"/>
      <c r="F30" s="38" t="s">
        <v>331</v>
      </c>
      <c r="G30" s="26"/>
    </row>
    <row r="31" spans="1:8" ht="24.95" customHeight="1" x14ac:dyDescent="0.2">
      <c r="A31" s="6" t="s">
        <v>24</v>
      </c>
      <c r="B31" s="7" t="s">
        <v>325</v>
      </c>
      <c r="C31" s="39">
        <v>0.57099999999999995</v>
      </c>
      <c r="D31" s="40">
        <v>0.55700000000000005</v>
      </c>
      <c r="E31" s="20"/>
      <c r="F31" s="38" t="s">
        <v>331</v>
      </c>
      <c r="G31" s="26"/>
    </row>
    <row r="32" spans="1:8" ht="24.95" customHeight="1" x14ac:dyDescent="0.2">
      <c r="A32" s="6" t="s">
        <v>25</v>
      </c>
      <c r="B32" s="7" t="s">
        <v>325</v>
      </c>
      <c r="C32" s="39">
        <v>0.34</v>
      </c>
      <c r="D32" s="40">
        <v>0.33</v>
      </c>
      <c r="E32" s="20"/>
      <c r="F32" s="38" t="s">
        <v>331</v>
      </c>
      <c r="G32" s="26"/>
    </row>
    <row r="33" spans="1:7" ht="24.95" customHeight="1" x14ac:dyDescent="0.2">
      <c r="A33" s="6" t="s">
        <v>26</v>
      </c>
      <c r="B33" s="7" t="s">
        <v>325</v>
      </c>
      <c r="C33" s="39">
        <v>0.66</v>
      </c>
      <c r="D33" s="40">
        <v>0.67</v>
      </c>
      <c r="E33" s="20"/>
      <c r="F33" s="38" t="s">
        <v>331</v>
      </c>
      <c r="G33" s="26"/>
    </row>
    <row r="34" spans="1:7" ht="24.95" customHeight="1" x14ac:dyDescent="0.2">
      <c r="A34" s="6" t="s">
        <v>27</v>
      </c>
      <c r="B34" s="7" t="s">
        <v>324</v>
      </c>
      <c r="C34" s="24">
        <v>564723</v>
      </c>
      <c r="D34" s="25">
        <v>578123</v>
      </c>
      <c r="E34" s="20"/>
      <c r="F34" s="38" t="s">
        <v>331</v>
      </c>
      <c r="G34" s="26"/>
    </row>
    <row r="35" spans="1:7" ht="24.95" customHeight="1" x14ac:dyDescent="0.2">
      <c r="A35" s="6" t="s">
        <v>28</v>
      </c>
      <c r="B35" s="7" t="s">
        <v>330</v>
      </c>
      <c r="C35" s="37">
        <v>7.0000000000000007E-2</v>
      </c>
      <c r="D35" s="26">
        <v>0.15</v>
      </c>
      <c r="E35" s="20"/>
      <c r="F35" s="20"/>
      <c r="G35" s="26"/>
    </row>
    <row r="36" spans="1:7" s="22" customFormat="1" ht="24.95" customHeight="1" thickBot="1" x14ac:dyDescent="0.25">
      <c r="A36" s="34"/>
      <c r="B36" s="35"/>
      <c r="E36" s="36"/>
      <c r="F36" s="34"/>
      <c r="G36" s="34"/>
    </row>
    <row r="37" spans="1:7" s="14" customFormat="1" ht="33" customHeight="1" thickTop="1" x14ac:dyDescent="0.2">
      <c r="A37" s="3" t="s">
        <v>29</v>
      </c>
      <c r="B37" s="15"/>
      <c r="C37" s="16"/>
      <c r="D37" s="16"/>
      <c r="E37" s="15"/>
      <c r="F37" s="15"/>
      <c r="G37" s="15"/>
    </row>
    <row r="38" spans="1:7" s="22" customFormat="1" ht="27" customHeight="1" x14ac:dyDescent="0.2">
      <c r="A38" s="20" t="s">
        <v>30</v>
      </c>
      <c r="B38" s="7" t="s">
        <v>332</v>
      </c>
      <c r="C38" s="37">
        <v>15.2</v>
      </c>
      <c r="D38" s="26">
        <v>15.6</v>
      </c>
      <c r="E38" s="45" t="s">
        <v>329</v>
      </c>
      <c r="F38" s="38" t="s">
        <v>382</v>
      </c>
      <c r="G38" s="26"/>
    </row>
    <row r="39" spans="1:7" s="32" customFormat="1" ht="24.95" customHeight="1" x14ac:dyDescent="0.2">
      <c r="A39" s="47" t="s">
        <v>441</v>
      </c>
      <c r="B39" s="9" t="s">
        <v>332</v>
      </c>
      <c r="C39" s="48">
        <v>13.4</v>
      </c>
      <c r="D39" s="31">
        <v>13.7</v>
      </c>
      <c r="E39" s="45" t="s">
        <v>329</v>
      </c>
      <c r="F39" s="38" t="s">
        <v>382</v>
      </c>
      <c r="G39" s="31"/>
    </row>
    <row r="40" spans="1:7" s="32" customFormat="1" ht="24.95" customHeight="1" x14ac:dyDescent="0.2">
      <c r="A40" s="47" t="s">
        <v>31</v>
      </c>
      <c r="B40" s="9" t="s">
        <v>332</v>
      </c>
      <c r="C40" s="48">
        <v>1.9</v>
      </c>
      <c r="D40" s="31">
        <v>1.9</v>
      </c>
      <c r="E40" s="45" t="s">
        <v>329</v>
      </c>
      <c r="F40" s="38" t="s">
        <v>382</v>
      </c>
      <c r="G40" s="31"/>
    </row>
    <row r="41" spans="1:7" s="32" customFormat="1" ht="6.75" customHeight="1" x14ac:dyDescent="0.2">
      <c r="A41" s="47"/>
      <c r="B41" s="28"/>
      <c r="C41" s="31"/>
      <c r="D41" s="31"/>
      <c r="E41" s="45"/>
      <c r="F41" s="33"/>
      <c r="G41" s="31"/>
    </row>
    <row r="42" spans="1:7" s="22" customFormat="1" ht="24.95" customHeight="1" x14ac:dyDescent="0.2">
      <c r="A42" s="10" t="s">
        <v>32</v>
      </c>
      <c r="B42" s="23"/>
      <c r="C42" s="26"/>
      <c r="D42" s="26"/>
      <c r="E42" s="45"/>
      <c r="F42" s="38"/>
      <c r="G42" s="26"/>
    </row>
    <row r="43" spans="1:7" s="22" customFormat="1" ht="24.95" customHeight="1" x14ac:dyDescent="0.2">
      <c r="A43" s="6" t="s">
        <v>33</v>
      </c>
      <c r="B43" s="23" t="s">
        <v>325</v>
      </c>
      <c r="C43" s="39">
        <v>0.309</v>
      </c>
      <c r="D43" s="40">
        <v>0.27800000000000002</v>
      </c>
      <c r="E43" s="45"/>
      <c r="F43" s="38" t="s">
        <v>382</v>
      </c>
      <c r="G43" s="26"/>
    </row>
    <row r="44" spans="1:7" s="22" customFormat="1" ht="24.95" customHeight="1" x14ac:dyDescent="0.2">
      <c r="A44" s="6" t="s">
        <v>34</v>
      </c>
      <c r="B44" s="23" t="s">
        <v>325</v>
      </c>
      <c r="C44" s="39">
        <v>0.23899999999999999</v>
      </c>
      <c r="D44" s="40">
        <v>0.24399999999999999</v>
      </c>
      <c r="E44" s="45"/>
      <c r="F44" s="38" t="s">
        <v>382</v>
      </c>
      <c r="G44" s="26"/>
    </row>
    <row r="45" spans="1:7" s="22" customFormat="1" ht="24.95" customHeight="1" x14ac:dyDescent="0.2">
      <c r="A45" s="6" t="s">
        <v>35</v>
      </c>
      <c r="B45" s="23" t="s">
        <v>325</v>
      </c>
      <c r="C45" s="39">
        <v>0.33100000000000002</v>
      </c>
      <c r="D45" s="40">
        <v>0.33400000000000002</v>
      </c>
      <c r="E45" s="45"/>
      <c r="F45" s="38" t="s">
        <v>382</v>
      </c>
      <c r="G45" s="26">
        <v>8</v>
      </c>
    </row>
    <row r="46" spans="1:7" s="22" customFormat="1" ht="24.95" customHeight="1" x14ac:dyDescent="0.2">
      <c r="A46" s="6" t="s">
        <v>36</v>
      </c>
      <c r="B46" s="23" t="s">
        <v>325</v>
      </c>
      <c r="C46" s="50">
        <v>0.24199999999999999</v>
      </c>
      <c r="D46" s="40">
        <v>0.24099999999999999</v>
      </c>
      <c r="E46" s="45"/>
      <c r="F46" s="38" t="s">
        <v>382</v>
      </c>
      <c r="G46" s="26"/>
    </row>
    <row r="47" spans="1:7" s="22" customFormat="1" ht="24.95" customHeight="1" x14ac:dyDescent="0.2">
      <c r="A47" s="6" t="s">
        <v>37</v>
      </c>
      <c r="B47" s="23" t="s">
        <v>325</v>
      </c>
      <c r="C47" s="39">
        <v>0.27800000000000002</v>
      </c>
      <c r="D47" s="40">
        <v>0.27700000000000002</v>
      </c>
      <c r="E47" s="45"/>
      <c r="F47" s="38" t="s">
        <v>382</v>
      </c>
      <c r="G47" s="26" t="s">
        <v>334</v>
      </c>
    </row>
    <row r="48" spans="1:7" s="22" customFormat="1" ht="24.95" customHeight="1" x14ac:dyDescent="0.2">
      <c r="A48" s="6" t="s">
        <v>38</v>
      </c>
      <c r="B48" s="23" t="s">
        <v>325</v>
      </c>
      <c r="C48" s="39">
        <v>0.16200000000000001</v>
      </c>
      <c r="D48" s="40" t="s">
        <v>383</v>
      </c>
      <c r="E48" s="45"/>
      <c r="F48" s="38" t="s">
        <v>382</v>
      </c>
      <c r="G48" s="26"/>
    </row>
    <row r="49" spans="1:8" s="22" customFormat="1" ht="24.95" customHeight="1" x14ac:dyDescent="0.2">
      <c r="A49" s="6" t="s">
        <v>39</v>
      </c>
      <c r="B49" s="23" t="s">
        <v>325</v>
      </c>
      <c r="C49" s="39">
        <v>0.16500000000000001</v>
      </c>
      <c r="D49" s="40" t="s">
        <v>384</v>
      </c>
      <c r="E49" s="45"/>
      <c r="F49" s="38" t="s">
        <v>382</v>
      </c>
      <c r="G49" s="26">
        <v>8</v>
      </c>
    </row>
    <row r="50" spans="1:8" s="22" customFormat="1" ht="24.95" customHeight="1" x14ac:dyDescent="0.2">
      <c r="A50" s="6" t="s">
        <v>40</v>
      </c>
      <c r="B50" s="23" t="s">
        <v>325</v>
      </c>
      <c r="C50" s="39">
        <v>0.153</v>
      </c>
      <c r="D50" s="40" t="s">
        <v>385</v>
      </c>
      <c r="E50" s="45"/>
      <c r="F50" s="38" t="s">
        <v>382</v>
      </c>
      <c r="G50" s="26"/>
    </row>
    <row r="51" spans="1:8" s="22" customFormat="1" ht="24.95" customHeight="1" x14ac:dyDescent="0.2">
      <c r="A51" s="6" t="s">
        <v>41</v>
      </c>
      <c r="B51" s="23" t="s">
        <v>325</v>
      </c>
      <c r="C51" s="39">
        <v>0.156</v>
      </c>
      <c r="D51" s="40" t="s">
        <v>386</v>
      </c>
      <c r="E51" s="45"/>
      <c r="F51" s="38" t="s">
        <v>382</v>
      </c>
      <c r="G51" s="26"/>
    </row>
    <row r="52" spans="1:8" s="22" customFormat="1" ht="24.75" customHeight="1" x14ac:dyDescent="0.2">
      <c r="A52" s="6" t="s">
        <v>42</v>
      </c>
      <c r="B52" s="23" t="s">
        <v>325</v>
      </c>
      <c r="C52" s="39">
        <v>0.23300000000000001</v>
      </c>
      <c r="D52" s="40" t="s">
        <v>387</v>
      </c>
      <c r="E52" s="45"/>
      <c r="F52" s="38" t="s">
        <v>382</v>
      </c>
      <c r="G52" s="26"/>
    </row>
    <row r="53" spans="1:8" s="22" customFormat="1" ht="24.95" customHeight="1" x14ac:dyDescent="0.2">
      <c r="A53" s="6" t="s">
        <v>43</v>
      </c>
      <c r="B53" s="23" t="s">
        <v>325</v>
      </c>
      <c r="C53" s="39">
        <v>0.26300000000000001</v>
      </c>
      <c r="D53" s="40" t="s">
        <v>388</v>
      </c>
      <c r="E53" s="45"/>
      <c r="F53" s="38" t="s">
        <v>382</v>
      </c>
      <c r="G53" s="26"/>
    </row>
    <row r="54" spans="1:8" s="22" customFormat="1" ht="24.95" customHeight="1" x14ac:dyDescent="0.2">
      <c r="A54" s="6" t="s">
        <v>44</v>
      </c>
      <c r="B54" s="23" t="s">
        <v>325</v>
      </c>
      <c r="C54" s="39">
        <v>0.17499999999999999</v>
      </c>
      <c r="D54" s="40" t="s">
        <v>389</v>
      </c>
      <c r="E54" s="45"/>
      <c r="F54" s="38" t="s">
        <v>382</v>
      </c>
      <c r="G54" s="26"/>
    </row>
    <row r="55" spans="1:8" s="22" customFormat="1" ht="24.95" customHeight="1" x14ac:dyDescent="0.2">
      <c r="A55" s="6" t="s">
        <v>45</v>
      </c>
      <c r="B55" s="23" t="s">
        <v>325</v>
      </c>
      <c r="C55" s="39">
        <v>0.29899999999999999</v>
      </c>
      <c r="D55" s="40" t="s">
        <v>390</v>
      </c>
      <c r="E55" s="45"/>
      <c r="F55" s="38" t="s">
        <v>382</v>
      </c>
      <c r="G55" s="26"/>
      <c r="H55" s="51"/>
    </row>
    <row r="56" spans="1:8" s="22" customFormat="1" ht="24.95" customHeight="1" x14ac:dyDescent="0.2">
      <c r="A56" s="6" t="s">
        <v>46</v>
      </c>
      <c r="B56" s="23" t="s">
        <v>325</v>
      </c>
      <c r="C56" s="39">
        <v>0.215</v>
      </c>
      <c r="D56" s="40" t="s">
        <v>391</v>
      </c>
      <c r="E56" s="45"/>
      <c r="F56" s="38" t="s">
        <v>382</v>
      </c>
      <c r="G56" s="26"/>
    </row>
    <row r="57" spans="1:8" s="22" customFormat="1" ht="24.95" customHeight="1" x14ac:dyDescent="0.2">
      <c r="A57" s="6" t="s">
        <v>47</v>
      </c>
      <c r="B57" s="23" t="s">
        <v>325</v>
      </c>
      <c r="C57" s="39">
        <v>0.30499999999999999</v>
      </c>
      <c r="D57" s="40" t="s">
        <v>392</v>
      </c>
      <c r="E57" s="45"/>
      <c r="F57" s="38" t="s">
        <v>382</v>
      </c>
      <c r="G57" s="26"/>
    </row>
    <row r="58" spans="1:8" s="22" customFormat="1" ht="24.95" customHeight="1" x14ac:dyDescent="0.2">
      <c r="A58" s="6" t="s">
        <v>48</v>
      </c>
      <c r="B58" s="23" t="s">
        <v>325</v>
      </c>
      <c r="C58" s="39">
        <v>0.23300000000000001</v>
      </c>
      <c r="D58" s="40" t="s">
        <v>393</v>
      </c>
      <c r="E58" s="45"/>
      <c r="F58" s="38" t="s">
        <v>382</v>
      </c>
      <c r="G58" s="26"/>
    </row>
    <row r="59" spans="1:8" s="22" customFormat="1" ht="24.95" customHeight="1" x14ac:dyDescent="0.2">
      <c r="A59" s="6" t="s">
        <v>49</v>
      </c>
      <c r="B59" s="23" t="s">
        <v>325</v>
      </c>
      <c r="C59" s="39">
        <v>0.26500000000000001</v>
      </c>
      <c r="D59" s="40" t="s">
        <v>394</v>
      </c>
      <c r="E59" s="45"/>
      <c r="F59" s="38" t="s">
        <v>382</v>
      </c>
      <c r="G59" s="26"/>
    </row>
    <row r="60" spans="1:8" s="22" customFormat="1" ht="24.95" customHeight="1" x14ac:dyDescent="0.2">
      <c r="A60" s="6" t="s">
        <v>50</v>
      </c>
      <c r="B60" s="23" t="s">
        <v>325</v>
      </c>
      <c r="C60" s="39">
        <v>0.20100000000000001</v>
      </c>
      <c r="D60" s="40">
        <v>0.2</v>
      </c>
      <c r="E60" s="45"/>
      <c r="F60" s="38" t="s">
        <v>382</v>
      </c>
      <c r="G60" s="26"/>
    </row>
    <row r="61" spans="1:8" s="32" customFormat="1" ht="6.75" customHeight="1" x14ac:dyDescent="0.2">
      <c r="A61" s="47"/>
      <c r="B61" s="28"/>
      <c r="C61" s="48"/>
      <c r="D61" s="31"/>
      <c r="E61" s="45"/>
      <c r="F61" s="33"/>
      <c r="G61" s="31"/>
    </row>
    <row r="62" spans="1:8" s="22" customFormat="1" ht="24.95" customHeight="1" x14ac:dyDescent="0.2">
      <c r="A62" s="10" t="s">
        <v>51</v>
      </c>
      <c r="B62" s="23"/>
      <c r="C62" s="37"/>
      <c r="D62" s="26"/>
      <c r="E62" s="45"/>
      <c r="F62" s="38"/>
      <c r="G62" s="26"/>
    </row>
    <row r="63" spans="1:8" s="22" customFormat="1" ht="24.95" customHeight="1" x14ac:dyDescent="0.2">
      <c r="A63" s="6" t="s">
        <v>38</v>
      </c>
      <c r="B63" s="23" t="s">
        <v>325</v>
      </c>
      <c r="C63" s="39">
        <v>0.107</v>
      </c>
      <c r="D63" s="40">
        <v>0.104</v>
      </c>
      <c r="E63" s="45"/>
      <c r="F63" s="38" t="s">
        <v>382</v>
      </c>
      <c r="G63" s="26"/>
    </row>
    <row r="64" spans="1:8" s="22" customFormat="1" ht="24.95" customHeight="1" x14ac:dyDescent="0.2">
      <c r="A64" s="6" t="s">
        <v>40</v>
      </c>
      <c r="B64" s="23" t="s">
        <v>325</v>
      </c>
      <c r="C64" s="39">
        <v>0.122</v>
      </c>
      <c r="D64" s="40">
        <v>0.11899999999999999</v>
      </c>
      <c r="E64" s="45"/>
      <c r="F64" s="38" t="s">
        <v>382</v>
      </c>
      <c r="G64" s="26"/>
    </row>
    <row r="65" spans="1:8" s="22" customFormat="1" ht="24.95" customHeight="1" x14ac:dyDescent="0.2">
      <c r="A65" s="6" t="s">
        <v>41</v>
      </c>
      <c r="B65" s="23" t="s">
        <v>325</v>
      </c>
      <c r="C65" s="39">
        <v>0.106</v>
      </c>
      <c r="D65" s="40">
        <v>0.10100000000000001</v>
      </c>
      <c r="E65" s="45"/>
      <c r="F65" s="38" t="s">
        <v>382</v>
      </c>
      <c r="G65" s="26"/>
    </row>
    <row r="66" spans="1:8" s="22" customFormat="1" ht="24.95" customHeight="1" x14ac:dyDescent="0.2">
      <c r="A66" s="6" t="s">
        <v>52</v>
      </c>
      <c r="B66" s="23" t="s">
        <v>325</v>
      </c>
      <c r="C66" s="39">
        <v>9.6000000000000002E-2</v>
      </c>
      <c r="D66" s="40">
        <v>9.7000000000000003E-2</v>
      </c>
      <c r="E66" s="45"/>
      <c r="F66" s="38" t="s">
        <v>382</v>
      </c>
      <c r="G66" s="26"/>
    </row>
    <row r="67" spans="1:8" s="22" customFormat="1" ht="24.75" customHeight="1" x14ac:dyDescent="0.2">
      <c r="A67" s="6" t="s">
        <v>53</v>
      </c>
      <c r="B67" s="23" t="s">
        <v>325</v>
      </c>
      <c r="C67" s="39">
        <v>0.188</v>
      </c>
      <c r="D67" s="40">
        <v>0.2</v>
      </c>
      <c r="E67" s="45"/>
      <c r="F67" s="38" t="s">
        <v>382</v>
      </c>
      <c r="G67" s="26"/>
    </row>
    <row r="68" spans="1:8" s="22" customFormat="1" ht="24.95" customHeight="1" x14ac:dyDescent="0.2">
      <c r="A68" s="6" t="s">
        <v>54</v>
      </c>
      <c r="B68" s="23" t="s">
        <v>325</v>
      </c>
      <c r="C68" s="39">
        <v>0.114</v>
      </c>
      <c r="D68" s="40">
        <v>0.112</v>
      </c>
      <c r="E68" s="45"/>
      <c r="F68" s="38" t="s">
        <v>382</v>
      </c>
      <c r="G68" s="26"/>
    </row>
    <row r="69" spans="1:8" s="22" customFormat="1" ht="24.95" customHeight="1" x14ac:dyDescent="0.2">
      <c r="A69" s="100" t="s">
        <v>55</v>
      </c>
      <c r="B69" s="101"/>
      <c r="C69" s="101"/>
      <c r="D69" s="101"/>
      <c r="E69" s="101"/>
      <c r="F69" s="101"/>
      <c r="G69" s="101"/>
      <c r="H69" s="101"/>
    </row>
    <row r="70" spans="1:8" s="22" customFormat="1" ht="24.95" customHeight="1" thickBot="1" x14ac:dyDescent="0.25">
      <c r="A70" s="52"/>
      <c r="B70" s="53"/>
      <c r="C70" s="53"/>
      <c r="D70" s="53"/>
      <c r="E70" s="53"/>
      <c r="F70" s="53"/>
      <c r="G70" s="53"/>
    </row>
    <row r="71" spans="1:8" s="14" customFormat="1" ht="33" customHeight="1" thickTop="1" x14ac:dyDescent="0.2">
      <c r="A71" s="3" t="s">
        <v>56</v>
      </c>
      <c r="B71" s="15"/>
      <c r="C71" s="16"/>
      <c r="D71" s="16"/>
      <c r="E71" s="15"/>
      <c r="F71" s="15"/>
      <c r="G71" s="15"/>
    </row>
    <row r="72" spans="1:8" s="22" customFormat="1" ht="24.95" customHeight="1" x14ac:dyDescent="0.2">
      <c r="A72" s="49" t="s">
        <v>57</v>
      </c>
      <c r="B72" s="23"/>
      <c r="C72" s="37"/>
      <c r="D72" s="26"/>
      <c r="E72" s="45"/>
      <c r="F72" s="20"/>
      <c r="G72" s="26"/>
    </row>
    <row r="73" spans="1:8" s="22" customFormat="1" ht="24.95" customHeight="1" x14ac:dyDescent="0.2">
      <c r="A73" s="20" t="s">
        <v>58</v>
      </c>
      <c r="B73" s="23" t="s">
        <v>324</v>
      </c>
      <c r="C73" s="24">
        <v>3782</v>
      </c>
      <c r="D73" s="25">
        <v>4118</v>
      </c>
      <c r="E73" s="45" t="s">
        <v>329</v>
      </c>
      <c r="F73" s="38" t="s">
        <v>382</v>
      </c>
      <c r="G73" s="26"/>
    </row>
    <row r="74" spans="1:8" s="22" customFormat="1" ht="24.95" customHeight="1" x14ac:dyDescent="0.2">
      <c r="A74" s="54" t="s">
        <v>335</v>
      </c>
      <c r="B74" s="23" t="s">
        <v>324</v>
      </c>
      <c r="C74" s="24">
        <v>3571</v>
      </c>
      <c r="D74" s="25">
        <v>3918</v>
      </c>
      <c r="E74" s="45"/>
      <c r="F74" s="38" t="s">
        <v>382</v>
      </c>
      <c r="G74" s="26"/>
    </row>
    <row r="75" spans="1:8" s="32" customFormat="1" ht="24.95" customHeight="1" x14ac:dyDescent="0.2">
      <c r="A75" s="55" t="s">
        <v>59</v>
      </c>
      <c r="B75" s="28" t="s">
        <v>324</v>
      </c>
      <c r="C75" s="29">
        <v>548</v>
      </c>
      <c r="D75" s="30">
        <v>458</v>
      </c>
      <c r="E75" s="56"/>
      <c r="F75" s="38" t="s">
        <v>382</v>
      </c>
      <c r="G75" s="31"/>
    </row>
    <row r="76" spans="1:8" s="32" customFormat="1" ht="24.95" customHeight="1" x14ac:dyDescent="0.2">
      <c r="A76" s="55" t="s">
        <v>60</v>
      </c>
      <c r="B76" s="28" t="s">
        <v>324</v>
      </c>
      <c r="C76" s="29">
        <v>49</v>
      </c>
      <c r="D76" s="30">
        <f>28+14</f>
        <v>42</v>
      </c>
      <c r="E76" s="56"/>
      <c r="F76" s="38" t="s">
        <v>382</v>
      </c>
      <c r="G76" s="31"/>
    </row>
    <row r="77" spans="1:8" s="32" customFormat="1" ht="24.95" customHeight="1" x14ac:dyDescent="0.2">
      <c r="A77" s="55" t="s">
        <v>61</v>
      </c>
      <c r="B77" s="28" t="s">
        <v>324</v>
      </c>
      <c r="C77" s="29">
        <v>888</v>
      </c>
      <c r="D77" s="30">
        <v>919</v>
      </c>
      <c r="E77" s="56"/>
      <c r="F77" s="38" t="s">
        <v>382</v>
      </c>
      <c r="G77" s="31" t="s">
        <v>334</v>
      </c>
    </row>
    <row r="78" spans="1:8" s="22" customFormat="1" ht="24.95" customHeight="1" x14ac:dyDescent="0.2">
      <c r="A78" s="54" t="s">
        <v>62</v>
      </c>
      <c r="B78" s="23" t="s">
        <v>324</v>
      </c>
      <c r="C78" s="24">
        <v>68</v>
      </c>
      <c r="D78" s="25">
        <v>127</v>
      </c>
      <c r="E78" s="45"/>
      <c r="F78" s="38" t="s">
        <v>382</v>
      </c>
      <c r="G78" s="26"/>
    </row>
    <row r="79" spans="1:8" s="22" customFormat="1" ht="24.95" customHeight="1" x14ac:dyDescent="0.2">
      <c r="A79" s="54" t="s">
        <v>63</v>
      </c>
      <c r="B79" s="23" t="s">
        <v>324</v>
      </c>
      <c r="C79" s="24">
        <v>128</v>
      </c>
      <c r="D79" s="25">
        <v>53</v>
      </c>
      <c r="E79" s="45"/>
      <c r="F79" s="38" t="s">
        <v>382</v>
      </c>
      <c r="G79" s="26"/>
    </row>
    <row r="80" spans="1:8" s="22" customFormat="1" ht="24.95" customHeight="1" x14ac:dyDescent="0.2">
      <c r="A80" s="54" t="s">
        <v>64</v>
      </c>
      <c r="B80" s="23" t="s">
        <v>324</v>
      </c>
      <c r="C80" s="24">
        <v>14</v>
      </c>
      <c r="D80" s="25">
        <v>15</v>
      </c>
      <c r="E80" s="45"/>
      <c r="F80" s="38" t="s">
        <v>382</v>
      </c>
      <c r="G80" s="26"/>
    </row>
    <row r="81" spans="1:7" s="22" customFormat="1" ht="24.95" customHeight="1" x14ac:dyDescent="0.2">
      <c r="A81" s="54" t="s">
        <v>65</v>
      </c>
      <c r="B81" s="23" t="s">
        <v>324</v>
      </c>
      <c r="C81" s="24">
        <v>1</v>
      </c>
      <c r="D81" s="25">
        <v>1</v>
      </c>
      <c r="E81" s="45"/>
      <c r="F81" s="38" t="s">
        <v>382</v>
      </c>
      <c r="G81" s="26"/>
    </row>
    <row r="82" spans="1:7" s="22" customFormat="1" ht="24.95" customHeight="1" x14ac:dyDescent="0.2">
      <c r="A82" s="20" t="s">
        <v>66</v>
      </c>
      <c r="B82" s="23" t="s">
        <v>324</v>
      </c>
      <c r="C82" s="24">
        <v>27</v>
      </c>
      <c r="D82" s="25">
        <v>27</v>
      </c>
      <c r="E82" s="45"/>
      <c r="F82" s="38" t="s">
        <v>382</v>
      </c>
      <c r="G82" s="26"/>
    </row>
    <row r="83" spans="1:7" s="22" customFormat="1" ht="24.95" customHeight="1" x14ac:dyDescent="0.2">
      <c r="A83" s="20" t="s">
        <v>67</v>
      </c>
      <c r="B83" s="23" t="s">
        <v>325</v>
      </c>
      <c r="C83" s="41">
        <v>0.94</v>
      </c>
      <c r="D83" s="42">
        <v>0.94</v>
      </c>
      <c r="E83" s="45" t="s">
        <v>329</v>
      </c>
      <c r="F83" s="38"/>
      <c r="G83" s="26" t="s">
        <v>395</v>
      </c>
    </row>
    <row r="84" spans="1:7" s="22" customFormat="1" ht="24.95" customHeight="1" x14ac:dyDescent="0.2">
      <c r="A84" s="20" t="s">
        <v>68</v>
      </c>
      <c r="B84" s="23" t="s">
        <v>325</v>
      </c>
      <c r="C84" s="41">
        <v>1</v>
      </c>
      <c r="D84" s="42">
        <v>1</v>
      </c>
      <c r="E84" s="45" t="s">
        <v>329</v>
      </c>
      <c r="F84" s="38"/>
      <c r="G84" s="26" t="s">
        <v>395</v>
      </c>
    </row>
    <row r="85" spans="1:7" s="22" customFormat="1" ht="24.95" customHeight="1" x14ac:dyDescent="0.2">
      <c r="A85" s="20" t="s">
        <v>69</v>
      </c>
      <c r="B85" s="23" t="s">
        <v>324</v>
      </c>
      <c r="C85" s="24">
        <v>215</v>
      </c>
      <c r="D85" s="25">
        <v>229</v>
      </c>
      <c r="E85" s="45" t="s">
        <v>329</v>
      </c>
      <c r="F85" s="38"/>
      <c r="G85" s="26" t="s">
        <v>395</v>
      </c>
    </row>
    <row r="86" spans="1:7" s="22" customFormat="1" ht="24.95" customHeight="1" x14ac:dyDescent="0.2">
      <c r="A86" s="20" t="s">
        <v>70</v>
      </c>
      <c r="B86" s="23" t="s">
        <v>325</v>
      </c>
      <c r="C86" s="41">
        <v>0.91</v>
      </c>
      <c r="D86" s="42">
        <v>0.91</v>
      </c>
      <c r="E86" s="45" t="s">
        <v>329</v>
      </c>
      <c r="F86" s="38"/>
      <c r="G86" s="26" t="s">
        <v>395</v>
      </c>
    </row>
    <row r="87" spans="1:7" s="22" customFormat="1" ht="24.95" customHeight="1" x14ac:dyDescent="0.2">
      <c r="A87" s="20" t="s">
        <v>71</v>
      </c>
      <c r="B87" s="23" t="s">
        <v>325</v>
      </c>
      <c r="C87" s="39">
        <v>0.33</v>
      </c>
      <c r="D87" s="40" t="s">
        <v>336</v>
      </c>
      <c r="E87" s="45" t="s">
        <v>329</v>
      </c>
      <c r="F87" s="38"/>
      <c r="G87" s="26" t="s">
        <v>395</v>
      </c>
    </row>
    <row r="88" spans="1:7" s="22" customFormat="1" ht="24.95" customHeight="1" x14ac:dyDescent="0.2">
      <c r="A88" s="20" t="s">
        <v>337</v>
      </c>
      <c r="B88" s="23" t="s">
        <v>325</v>
      </c>
      <c r="C88" s="41">
        <v>0.94</v>
      </c>
      <c r="D88" s="42">
        <v>0.93</v>
      </c>
      <c r="E88" s="45"/>
      <c r="F88" s="38"/>
      <c r="G88" s="26" t="s">
        <v>395</v>
      </c>
    </row>
    <row r="89" spans="1:7" s="22" customFormat="1" ht="24.95" customHeight="1" x14ac:dyDescent="0.2">
      <c r="A89" s="20" t="s">
        <v>338</v>
      </c>
      <c r="B89" s="23" t="s">
        <v>324</v>
      </c>
      <c r="C89" s="24">
        <v>49</v>
      </c>
      <c r="D89" s="25">
        <v>64</v>
      </c>
      <c r="E89" s="45"/>
      <c r="F89" s="38"/>
      <c r="G89" s="26" t="s">
        <v>395</v>
      </c>
    </row>
    <row r="90" spans="1:7" s="22" customFormat="1" ht="24.95" customHeight="1" x14ac:dyDescent="0.2">
      <c r="A90" s="20" t="s">
        <v>72</v>
      </c>
      <c r="B90" s="23" t="s">
        <v>324</v>
      </c>
      <c r="C90" s="24">
        <v>8827</v>
      </c>
      <c r="D90" s="25">
        <v>9111</v>
      </c>
      <c r="E90" s="45" t="s">
        <v>329</v>
      </c>
      <c r="F90" s="38" t="s">
        <v>333</v>
      </c>
      <c r="G90" s="26"/>
    </row>
    <row r="91" spans="1:7" s="22" customFormat="1" ht="24.95" customHeight="1" x14ac:dyDescent="0.2">
      <c r="A91" s="20" t="s">
        <v>73</v>
      </c>
      <c r="B91" s="23" t="s">
        <v>325</v>
      </c>
      <c r="C91" s="41">
        <v>0.99</v>
      </c>
      <c r="D91" s="42">
        <v>0.99</v>
      </c>
      <c r="E91" s="45" t="s">
        <v>329</v>
      </c>
      <c r="F91" s="38"/>
      <c r="G91" s="26" t="s">
        <v>395</v>
      </c>
    </row>
    <row r="92" spans="1:7" s="22" customFormat="1" ht="24.95" customHeight="1" x14ac:dyDescent="0.2">
      <c r="A92" s="20" t="s">
        <v>74</v>
      </c>
      <c r="B92" s="23" t="s">
        <v>325</v>
      </c>
      <c r="C92" s="39">
        <v>0.998</v>
      </c>
      <c r="D92" s="40">
        <v>0.996</v>
      </c>
      <c r="E92" s="45"/>
      <c r="F92" s="38"/>
      <c r="G92" s="26" t="s">
        <v>395</v>
      </c>
    </row>
    <row r="93" spans="1:7" s="32" customFormat="1" ht="6.75" customHeight="1" x14ac:dyDescent="0.2">
      <c r="A93" s="47"/>
      <c r="B93" s="28"/>
      <c r="C93" s="48"/>
      <c r="D93" s="31"/>
      <c r="E93" s="45"/>
      <c r="F93" s="33"/>
      <c r="G93" s="31"/>
    </row>
    <row r="94" spans="1:7" s="63" customFormat="1" ht="24.95" customHeight="1" x14ac:dyDescent="0.2">
      <c r="A94" s="49" t="s">
        <v>75</v>
      </c>
      <c r="B94" s="57"/>
      <c r="C94" s="58"/>
      <c r="D94" s="59"/>
      <c r="E94" s="60"/>
      <c r="F94" s="61"/>
      <c r="G94" s="62"/>
    </row>
    <row r="95" spans="1:7" s="22" customFormat="1" ht="24.95" customHeight="1" x14ac:dyDescent="0.2">
      <c r="A95" s="20" t="s">
        <v>76</v>
      </c>
      <c r="B95" s="23" t="s">
        <v>324</v>
      </c>
      <c r="C95" s="24">
        <v>421</v>
      </c>
      <c r="D95" s="25">
        <v>477</v>
      </c>
      <c r="E95" s="45" t="s">
        <v>329</v>
      </c>
      <c r="F95" s="38" t="s">
        <v>382</v>
      </c>
      <c r="G95" s="26"/>
    </row>
    <row r="96" spans="1:7" s="22" customFormat="1" ht="24.95" customHeight="1" x14ac:dyDescent="0.2">
      <c r="A96" s="20" t="s">
        <v>335</v>
      </c>
      <c r="B96" s="23" t="s">
        <v>324</v>
      </c>
      <c r="C96" s="24">
        <v>360</v>
      </c>
      <c r="D96" s="25">
        <v>406</v>
      </c>
      <c r="E96" s="45"/>
      <c r="F96" s="38" t="s">
        <v>382</v>
      </c>
      <c r="G96" s="26"/>
    </row>
    <row r="97" spans="1:7" s="22" customFormat="1" ht="24.95" customHeight="1" x14ac:dyDescent="0.2">
      <c r="A97" s="20" t="s">
        <v>77</v>
      </c>
      <c r="B97" s="23" t="s">
        <v>324</v>
      </c>
      <c r="C97" s="24">
        <v>27</v>
      </c>
      <c r="D97" s="25">
        <v>36</v>
      </c>
      <c r="E97" s="45"/>
      <c r="F97" s="38" t="s">
        <v>382</v>
      </c>
      <c r="G97" s="26"/>
    </row>
    <row r="98" spans="1:7" s="22" customFormat="1" ht="24.95" customHeight="1" x14ac:dyDescent="0.2">
      <c r="A98" s="20" t="s">
        <v>78</v>
      </c>
      <c r="B98" s="23" t="s">
        <v>324</v>
      </c>
      <c r="C98" s="24">
        <v>34</v>
      </c>
      <c r="D98" s="25">
        <v>34</v>
      </c>
      <c r="E98" s="45"/>
      <c r="F98" s="38" t="s">
        <v>382</v>
      </c>
      <c r="G98" s="26"/>
    </row>
    <row r="99" spans="1:7" s="22" customFormat="1" ht="24.95" customHeight="1" x14ac:dyDescent="0.2">
      <c r="A99" s="20" t="s">
        <v>79</v>
      </c>
      <c r="B99" s="23" t="s">
        <v>325</v>
      </c>
      <c r="C99" s="39">
        <v>0.83</v>
      </c>
      <c r="D99" s="40">
        <v>0.85</v>
      </c>
      <c r="E99" s="45" t="s">
        <v>329</v>
      </c>
      <c r="F99" s="38"/>
      <c r="G99" s="26" t="s">
        <v>395</v>
      </c>
    </row>
    <row r="100" spans="1:7" s="22" customFormat="1" ht="24.95" customHeight="1" x14ac:dyDescent="0.2">
      <c r="A100" s="20" t="s">
        <v>337</v>
      </c>
      <c r="B100" s="23" t="s">
        <v>325</v>
      </c>
      <c r="C100" s="39">
        <v>0.26</v>
      </c>
      <c r="D100" s="40">
        <v>0.38</v>
      </c>
      <c r="E100" s="45"/>
      <c r="F100" s="38"/>
      <c r="G100" s="26" t="s">
        <v>395</v>
      </c>
    </row>
    <row r="101" spans="1:7" s="22" customFormat="1" ht="24.95" customHeight="1" x14ac:dyDescent="0.2">
      <c r="A101" s="20" t="s">
        <v>338</v>
      </c>
      <c r="B101" s="23" t="s">
        <v>324</v>
      </c>
      <c r="C101" s="24" t="s">
        <v>336</v>
      </c>
      <c r="D101" s="25">
        <v>5</v>
      </c>
      <c r="E101" s="45"/>
      <c r="F101" s="38"/>
      <c r="G101" s="26" t="s">
        <v>395</v>
      </c>
    </row>
    <row r="102" spans="1:7" s="22" customFormat="1" ht="24.95" customHeight="1" x14ac:dyDescent="0.2">
      <c r="A102" s="20" t="s">
        <v>80</v>
      </c>
      <c r="B102" s="23" t="s">
        <v>324</v>
      </c>
      <c r="C102" s="24">
        <v>1285</v>
      </c>
      <c r="D102" s="25">
        <v>1380</v>
      </c>
      <c r="E102" s="45" t="s">
        <v>329</v>
      </c>
      <c r="F102" s="38" t="s">
        <v>382</v>
      </c>
      <c r="G102" s="26"/>
    </row>
    <row r="103" spans="1:7" s="22" customFormat="1" ht="24.95" customHeight="1" thickBot="1" x14ac:dyDescent="0.25">
      <c r="A103" s="34"/>
      <c r="B103" s="35"/>
      <c r="E103" s="36"/>
      <c r="F103" s="34"/>
      <c r="G103" s="34"/>
    </row>
    <row r="104" spans="1:7" s="14" customFormat="1" ht="33" customHeight="1" thickTop="1" x14ac:dyDescent="0.2">
      <c r="A104" s="3" t="s">
        <v>81</v>
      </c>
      <c r="B104" s="15"/>
      <c r="C104" s="16"/>
      <c r="D104" s="16"/>
      <c r="E104" s="15"/>
      <c r="F104" s="15"/>
      <c r="G104" s="15"/>
    </row>
    <row r="105" spans="1:7" s="63" customFormat="1" ht="24.95" customHeight="1" x14ac:dyDescent="0.2">
      <c r="A105" s="10" t="s">
        <v>339</v>
      </c>
      <c r="B105" s="57"/>
      <c r="C105" s="59"/>
      <c r="D105" s="59"/>
      <c r="E105" s="60"/>
      <c r="F105" s="49"/>
      <c r="G105" s="62"/>
    </row>
    <row r="106" spans="1:7" s="22" customFormat="1" ht="24.95" customHeight="1" x14ac:dyDescent="0.2">
      <c r="A106" s="6" t="s">
        <v>340</v>
      </c>
      <c r="B106" s="7" t="s">
        <v>332</v>
      </c>
      <c r="C106" s="64">
        <v>6.9</v>
      </c>
      <c r="D106" s="65">
        <v>6.5</v>
      </c>
      <c r="E106" s="45"/>
      <c r="F106" s="20"/>
      <c r="G106" s="26">
        <v>9</v>
      </c>
    </row>
    <row r="107" spans="1:7" s="22" customFormat="1" ht="24.95" customHeight="1" x14ac:dyDescent="0.2">
      <c r="A107" s="6" t="s">
        <v>340</v>
      </c>
      <c r="B107" s="7" t="s">
        <v>325</v>
      </c>
      <c r="C107" s="39">
        <v>0.67700000000000005</v>
      </c>
      <c r="D107" s="40">
        <v>0.61699999999999999</v>
      </c>
      <c r="E107" s="45"/>
      <c r="F107" s="20"/>
      <c r="G107" s="26">
        <v>9</v>
      </c>
    </row>
    <row r="108" spans="1:7" s="22" customFormat="1" ht="24.95" customHeight="1" x14ac:dyDescent="0.2">
      <c r="A108" s="6" t="s">
        <v>82</v>
      </c>
      <c r="B108" s="7" t="s">
        <v>332</v>
      </c>
      <c r="C108" s="64">
        <f>2.9</f>
        <v>2.9</v>
      </c>
      <c r="D108" s="25" t="s">
        <v>336</v>
      </c>
      <c r="E108" s="45"/>
      <c r="F108" s="20"/>
      <c r="G108" s="26">
        <v>9</v>
      </c>
    </row>
    <row r="109" spans="1:7" s="22" customFormat="1" ht="24.95" customHeight="1" x14ac:dyDescent="0.2">
      <c r="A109" s="6" t="s">
        <v>82</v>
      </c>
      <c r="B109" s="7" t="s">
        <v>325</v>
      </c>
      <c r="C109" s="39">
        <v>0.42499999999999999</v>
      </c>
      <c r="D109" s="40">
        <v>0.38</v>
      </c>
      <c r="E109" s="45"/>
      <c r="F109" s="20"/>
      <c r="G109" s="26">
        <v>9</v>
      </c>
    </row>
    <row r="110" spans="1:7" s="22" customFormat="1" ht="24.95" customHeight="1" x14ac:dyDescent="0.2">
      <c r="A110" s="6" t="s">
        <v>83</v>
      </c>
      <c r="B110" s="7" t="s">
        <v>325</v>
      </c>
      <c r="C110" s="39">
        <v>0.34399999999999997</v>
      </c>
      <c r="D110" s="40">
        <v>0.3</v>
      </c>
      <c r="E110" s="45"/>
      <c r="F110" s="20"/>
      <c r="G110" s="26">
        <v>9</v>
      </c>
    </row>
    <row r="111" spans="1:7" s="22" customFormat="1" ht="24.95" customHeight="1" x14ac:dyDescent="0.2">
      <c r="A111" s="6" t="s">
        <v>84</v>
      </c>
      <c r="B111" s="7" t="s">
        <v>332</v>
      </c>
      <c r="C111" s="64">
        <v>2.5</v>
      </c>
      <c r="D111" s="65">
        <v>1.8</v>
      </c>
      <c r="E111" s="45"/>
      <c r="F111" s="20"/>
      <c r="G111" s="26">
        <v>9</v>
      </c>
    </row>
    <row r="112" spans="1:7" s="22" customFormat="1" ht="24.95" customHeight="1" x14ac:dyDescent="0.2">
      <c r="A112" s="6" t="s">
        <v>85</v>
      </c>
      <c r="B112" s="7" t="s">
        <v>332</v>
      </c>
      <c r="C112" s="64">
        <v>1.4</v>
      </c>
      <c r="D112" s="65">
        <v>1.3</v>
      </c>
      <c r="E112" s="45"/>
      <c r="F112" s="20"/>
      <c r="G112" s="26">
        <v>9</v>
      </c>
    </row>
    <row r="113" spans="1:7" s="22" customFormat="1" ht="24.95" customHeight="1" x14ac:dyDescent="0.2">
      <c r="A113" s="6" t="s">
        <v>86</v>
      </c>
      <c r="B113" s="7" t="s">
        <v>332</v>
      </c>
      <c r="C113" s="64">
        <v>3</v>
      </c>
      <c r="D113" s="65">
        <v>1.4</v>
      </c>
      <c r="E113" s="45"/>
      <c r="F113" s="20"/>
      <c r="G113" s="26">
        <v>9</v>
      </c>
    </row>
    <row r="114" spans="1:7" s="22" customFormat="1" ht="24.95" customHeight="1" x14ac:dyDescent="0.2">
      <c r="A114" s="6" t="s">
        <v>87</v>
      </c>
      <c r="B114" s="7" t="s">
        <v>332</v>
      </c>
      <c r="C114" s="64">
        <v>2.2999999999999998</v>
      </c>
      <c r="D114" s="65">
        <v>1.91</v>
      </c>
      <c r="E114" s="45"/>
      <c r="F114" s="20"/>
      <c r="G114" s="26">
        <v>9</v>
      </c>
    </row>
    <row r="115" spans="1:7" s="32" customFormat="1" ht="6.75" customHeight="1" x14ac:dyDescent="0.2">
      <c r="A115" s="47"/>
      <c r="B115" s="9"/>
      <c r="C115" s="48"/>
      <c r="D115" s="31"/>
      <c r="E115" s="45"/>
      <c r="F115" s="27"/>
      <c r="G115" s="31"/>
    </row>
    <row r="116" spans="1:7" s="63" customFormat="1" ht="24.95" customHeight="1" x14ac:dyDescent="0.2">
      <c r="A116" s="10" t="s">
        <v>341</v>
      </c>
      <c r="B116" s="12"/>
      <c r="C116" s="58"/>
      <c r="D116" s="59"/>
      <c r="E116" s="60"/>
      <c r="F116" s="49"/>
      <c r="G116" s="62"/>
    </row>
    <row r="117" spans="1:7" s="22" customFormat="1" ht="24.95" customHeight="1" x14ac:dyDescent="0.2">
      <c r="A117" s="6" t="s">
        <v>342</v>
      </c>
      <c r="B117" s="7" t="s">
        <v>332</v>
      </c>
      <c r="C117" s="64">
        <v>0.7</v>
      </c>
      <c r="D117" s="25" t="s">
        <v>336</v>
      </c>
      <c r="E117" s="45"/>
      <c r="F117" s="20"/>
      <c r="G117" s="26">
        <v>9</v>
      </c>
    </row>
    <row r="118" spans="1:7" s="22" customFormat="1" ht="24.95" customHeight="1" x14ac:dyDescent="0.2">
      <c r="A118" s="6" t="s">
        <v>342</v>
      </c>
      <c r="B118" s="7" t="s">
        <v>325</v>
      </c>
      <c r="C118" s="66">
        <v>0.46700000000000003</v>
      </c>
      <c r="D118" s="25" t="s">
        <v>336</v>
      </c>
      <c r="E118" s="45"/>
      <c r="F118" s="20"/>
      <c r="G118" s="26">
        <v>9</v>
      </c>
    </row>
    <row r="119" spans="1:7" s="32" customFormat="1" ht="6.75" customHeight="1" x14ac:dyDescent="0.2">
      <c r="A119" s="8"/>
      <c r="B119" s="9"/>
      <c r="C119" s="48"/>
      <c r="D119" s="31"/>
      <c r="E119" s="45"/>
      <c r="F119" s="27"/>
      <c r="G119" s="31"/>
    </row>
    <row r="120" spans="1:7" s="63" customFormat="1" ht="24.95" customHeight="1" x14ac:dyDescent="0.2">
      <c r="A120" s="10" t="s">
        <v>88</v>
      </c>
      <c r="B120" s="12"/>
      <c r="C120" s="58"/>
      <c r="D120" s="59"/>
      <c r="E120" s="60"/>
      <c r="F120" s="49"/>
      <c r="G120" s="62"/>
    </row>
    <row r="121" spans="1:7" s="22" customFormat="1" ht="24.95" customHeight="1" x14ac:dyDescent="0.2">
      <c r="A121" s="6" t="s">
        <v>89</v>
      </c>
      <c r="B121" s="7" t="s">
        <v>332</v>
      </c>
      <c r="C121" s="67">
        <v>18.3</v>
      </c>
      <c r="D121" s="68">
        <v>17.600000000000001</v>
      </c>
      <c r="E121" s="45"/>
      <c r="F121" s="20"/>
      <c r="G121" s="26"/>
    </row>
    <row r="122" spans="1:7" s="22" customFormat="1" ht="24.95" customHeight="1" x14ac:dyDescent="0.2">
      <c r="A122" s="6" t="s">
        <v>90</v>
      </c>
      <c r="B122" s="7" t="s">
        <v>343</v>
      </c>
      <c r="C122" s="67">
        <v>50892</v>
      </c>
      <c r="D122" s="68">
        <v>52052</v>
      </c>
      <c r="E122" s="45"/>
      <c r="F122" s="20"/>
      <c r="G122" s="26"/>
    </row>
    <row r="123" spans="1:7" s="22" customFormat="1" ht="24.95" customHeight="1" x14ac:dyDescent="0.2">
      <c r="A123" s="6" t="s">
        <v>91</v>
      </c>
      <c r="B123" s="7" t="s">
        <v>324</v>
      </c>
      <c r="C123" s="67">
        <v>438889</v>
      </c>
      <c r="D123" s="68">
        <v>423767</v>
      </c>
      <c r="E123" s="45"/>
      <c r="F123" s="20"/>
      <c r="G123" s="26"/>
    </row>
    <row r="124" spans="1:7" s="22" customFormat="1" ht="24.95" customHeight="1" x14ac:dyDescent="0.2">
      <c r="A124" s="6" t="s">
        <v>92</v>
      </c>
      <c r="B124" s="7" t="s">
        <v>343</v>
      </c>
      <c r="C124" s="67">
        <f>47344+1854</f>
        <v>49198</v>
      </c>
      <c r="D124" s="68">
        <v>55499</v>
      </c>
      <c r="E124" s="45"/>
      <c r="F124" s="20"/>
      <c r="G124" s="26"/>
    </row>
    <row r="125" spans="1:7" s="22" customFormat="1" ht="24.95" customHeight="1" x14ac:dyDescent="0.2">
      <c r="A125" s="98" t="s">
        <v>93</v>
      </c>
      <c r="B125" s="99"/>
      <c r="C125" s="99"/>
      <c r="D125" s="99"/>
      <c r="E125" s="99"/>
      <c r="F125" s="99"/>
      <c r="G125" s="99"/>
    </row>
    <row r="126" spans="1:7" s="22" customFormat="1" ht="24.95" customHeight="1" x14ac:dyDescent="0.2">
      <c r="A126" s="11" t="s">
        <v>94</v>
      </c>
      <c r="B126" s="53"/>
      <c r="C126" s="53"/>
      <c r="D126" s="53"/>
      <c r="E126" s="53"/>
      <c r="F126" s="53"/>
      <c r="G126" s="53"/>
    </row>
    <row r="127" spans="1:7" s="22" customFormat="1" ht="24.95" customHeight="1" thickBot="1" x14ac:dyDescent="0.25">
      <c r="A127" s="52"/>
      <c r="B127" s="53"/>
      <c r="C127" s="53"/>
      <c r="D127" s="53"/>
      <c r="E127" s="53"/>
      <c r="F127" s="53"/>
      <c r="G127" s="53"/>
    </row>
    <row r="128" spans="1:7" s="14" customFormat="1" ht="33" customHeight="1" thickTop="1" x14ac:dyDescent="0.2">
      <c r="A128" s="3" t="s">
        <v>95</v>
      </c>
      <c r="B128" s="15"/>
      <c r="C128" s="69"/>
      <c r="D128" s="16"/>
      <c r="E128" s="15"/>
      <c r="F128" s="15"/>
      <c r="G128" s="15"/>
    </row>
    <row r="129" spans="1:7" s="22" customFormat="1" ht="24.95" customHeight="1" x14ac:dyDescent="0.2">
      <c r="A129" s="6" t="s">
        <v>96</v>
      </c>
      <c r="B129" s="7" t="s">
        <v>324</v>
      </c>
      <c r="C129" s="24">
        <v>228537</v>
      </c>
      <c r="D129" s="25">
        <v>399480</v>
      </c>
      <c r="E129" s="45"/>
      <c r="F129" s="20"/>
      <c r="G129" s="26"/>
    </row>
    <row r="130" spans="1:7" s="32" customFormat="1" ht="6.75" customHeight="1" x14ac:dyDescent="0.2">
      <c r="A130" s="8"/>
      <c r="B130" s="9"/>
      <c r="C130" s="48"/>
      <c r="D130" s="31"/>
      <c r="E130" s="45"/>
      <c r="F130" s="27"/>
      <c r="G130" s="31"/>
    </row>
    <row r="131" spans="1:7" s="63" customFormat="1" ht="24.95" customHeight="1" x14ac:dyDescent="0.2">
      <c r="A131" s="10" t="s">
        <v>339</v>
      </c>
      <c r="B131" s="12"/>
      <c r="C131" s="58"/>
      <c r="D131" s="59"/>
      <c r="E131" s="60"/>
      <c r="F131" s="49"/>
      <c r="G131" s="62"/>
    </row>
    <row r="132" spans="1:7" s="22" customFormat="1" ht="24.95" customHeight="1" x14ac:dyDescent="0.2">
      <c r="A132" s="6" t="s">
        <v>97</v>
      </c>
      <c r="B132" s="7" t="s">
        <v>325</v>
      </c>
      <c r="C132" s="39">
        <v>0.28899999999999998</v>
      </c>
      <c r="D132" s="40">
        <v>0.29799999999999999</v>
      </c>
      <c r="E132" s="45"/>
      <c r="F132" s="20"/>
      <c r="G132" s="26"/>
    </row>
    <row r="133" spans="1:7" s="22" customFormat="1" ht="24.95" customHeight="1" x14ac:dyDescent="0.2">
      <c r="A133" s="6" t="s">
        <v>98</v>
      </c>
      <c r="B133" s="7" t="s">
        <v>325</v>
      </c>
      <c r="C133" s="39">
        <v>0.34799999999999998</v>
      </c>
      <c r="D133" s="40">
        <v>0.35</v>
      </c>
      <c r="E133" s="45"/>
      <c r="F133" s="20"/>
      <c r="G133" s="26"/>
    </row>
    <row r="134" spans="1:7" s="22" customFormat="1" ht="24.95" customHeight="1" x14ac:dyDescent="0.2">
      <c r="A134" s="6" t="s">
        <v>99</v>
      </c>
      <c r="B134" s="7" t="s">
        <v>324</v>
      </c>
      <c r="C134" s="64">
        <v>86.1</v>
      </c>
      <c r="D134" s="65">
        <v>86.3</v>
      </c>
      <c r="E134" s="45"/>
      <c r="F134" s="20"/>
      <c r="G134" s="26"/>
    </row>
    <row r="135" spans="1:7" s="32" customFormat="1" ht="6.75" customHeight="1" x14ac:dyDescent="0.2">
      <c r="A135" s="8"/>
      <c r="B135" s="9"/>
      <c r="C135" s="48"/>
      <c r="D135" s="31"/>
      <c r="E135" s="45"/>
      <c r="F135" s="27"/>
      <c r="G135" s="31"/>
    </row>
    <row r="136" spans="1:7" s="63" customFormat="1" ht="24.95" customHeight="1" x14ac:dyDescent="0.2">
      <c r="A136" s="10" t="s">
        <v>341</v>
      </c>
      <c r="B136" s="12"/>
      <c r="C136" s="58"/>
      <c r="D136" s="59"/>
      <c r="E136" s="60"/>
      <c r="F136" s="49"/>
      <c r="G136" s="62"/>
    </row>
    <row r="137" spans="1:7" s="22" customFormat="1" ht="24.95" customHeight="1" x14ac:dyDescent="0.2">
      <c r="A137" s="6" t="s">
        <v>100</v>
      </c>
      <c r="B137" s="7" t="s">
        <v>324</v>
      </c>
      <c r="C137" s="64">
        <v>91</v>
      </c>
      <c r="D137" s="65">
        <v>87.7</v>
      </c>
      <c r="E137" s="45"/>
      <c r="F137" s="20"/>
      <c r="G137" s="26"/>
    </row>
    <row r="138" spans="1:7" s="22" customFormat="1" ht="24.95" customHeight="1" thickBot="1" x14ac:dyDescent="0.25">
      <c r="A138" s="34"/>
      <c r="B138" s="35"/>
      <c r="C138" s="70"/>
      <c r="E138" s="36"/>
      <c r="F138" s="34"/>
      <c r="G138" s="34"/>
    </row>
    <row r="139" spans="1:7" s="14" customFormat="1" ht="33" customHeight="1" thickTop="1" x14ac:dyDescent="0.2">
      <c r="A139" s="3" t="s">
        <v>101</v>
      </c>
      <c r="B139" s="15"/>
      <c r="C139" s="69"/>
      <c r="D139" s="16"/>
      <c r="E139" s="15"/>
      <c r="F139" s="15"/>
      <c r="G139" s="15"/>
    </row>
    <row r="140" spans="1:7" s="22" customFormat="1" ht="24.95" customHeight="1" x14ac:dyDescent="0.2">
      <c r="A140" s="6" t="s">
        <v>102</v>
      </c>
      <c r="B140" s="7" t="s">
        <v>343</v>
      </c>
      <c r="C140" s="24">
        <v>50</v>
      </c>
      <c r="D140" s="25">
        <v>50</v>
      </c>
      <c r="E140" s="45"/>
      <c r="F140" s="20"/>
      <c r="G140" s="26" t="s">
        <v>344</v>
      </c>
    </row>
    <row r="141" spans="1:7" s="22" customFormat="1" ht="24.95" customHeight="1" x14ac:dyDescent="0.2">
      <c r="A141" s="6" t="s">
        <v>103</v>
      </c>
      <c r="B141" s="7" t="s">
        <v>324</v>
      </c>
      <c r="C141" s="24">
        <v>39</v>
      </c>
      <c r="D141" s="25">
        <v>36</v>
      </c>
      <c r="E141" s="45"/>
      <c r="F141" s="20"/>
      <c r="G141" s="26" t="s">
        <v>344</v>
      </c>
    </row>
    <row r="142" spans="1:7" s="22" customFormat="1" ht="24.95" customHeight="1" x14ac:dyDescent="0.2">
      <c r="A142" s="6" t="s">
        <v>104</v>
      </c>
      <c r="B142" s="7" t="s">
        <v>324</v>
      </c>
      <c r="C142" s="24">
        <v>12</v>
      </c>
      <c r="D142" s="25">
        <v>12</v>
      </c>
      <c r="E142" s="45"/>
      <c r="F142" s="20"/>
      <c r="G142" s="26" t="s">
        <v>344</v>
      </c>
    </row>
    <row r="143" spans="1:7" s="22" customFormat="1" ht="24.95" customHeight="1" x14ac:dyDescent="0.2">
      <c r="A143" s="6" t="s">
        <v>105</v>
      </c>
      <c r="B143" s="7" t="s">
        <v>325</v>
      </c>
      <c r="C143" s="39">
        <v>0.54</v>
      </c>
      <c r="D143" s="40">
        <v>0.48</v>
      </c>
      <c r="E143" s="45"/>
      <c r="F143" s="20"/>
      <c r="G143" s="26" t="s">
        <v>344</v>
      </c>
    </row>
    <row r="144" spans="1:7" s="22" customFormat="1" ht="24.95" customHeight="1" x14ac:dyDescent="0.2">
      <c r="A144" s="6" t="s">
        <v>106</v>
      </c>
      <c r="B144" s="7" t="s">
        <v>325</v>
      </c>
      <c r="C144" s="39">
        <v>0.98</v>
      </c>
      <c r="D144" s="40">
        <v>0.98</v>
      </c>
      <c r="E144" s="45"/>
      <c r="F144" s="20"/>
      <c r="G144" s="26" t="s">
        <v>344</v>
      </c>
    </row>
    <row r="145" spans="1:7" s="22" customFormat="1" ht="24.95" customHeight="1" x14ac:dyDescent="0.2">
      <c r="A145" s="6" t="s">
        <v>107</v>
      </c>
      <c r="B145" s="7" t="s">
        <v>343</v>
      </c>
      <c r="C145" s="24">
        <f>626+81+8+4+22+3+1+25+1+10+50+102</f>
        <v>933</v>
      </c>
      <c r="D145" s="25">
        <v>931</v>
      </c>
      <c r="E145" s="45"/>
      <c r="F145" s="20"/>
      <c r="G145" s="26">
        <v>9</v>
      </c>
    </row>
    <row r="146" spans="1:7" s="22" customFormat="1" ht="24.95" customHeight="1" x14ac:dyDescent="0.2">
      <c r="A146" s="6" t="s">
        <v>108</v>
      </c>
      <c r="B146" s="7" t="s">
        <v>332</v>
      </c>
      <c r="C146" s="24">
        <v>120666</v>
      </c>
      <c r="D146" s="25">
        <v>98963</v>
      </c>
      <c r="E146" s="45"/>
      <c r="F146" s="20"/>
      <c r="G146" s="26"/>
    </row>
    <row r="147" spans="1:7" s="22" customFormat="1" ht="24.95" customHeight="1" x14ac:dyDescent="0.2">
      <c r="A147" s="6" t="s">
        <v>109</v>
      </c>
      <c r="B147" s="7" t="s">
        <v>325</v>
      </c>
      <c r="C147" s="39">
        <v>0.79</v>
      </c>
      <c r="D147" s="40">
        <v>0.88700000000000001</v>
      </c>
      <c r="E147" s="45"/>
      <c r="F147" s="20"/>
      <c r="G147" s="26"/>
    </row>
    <row r="148" spans="1:7" s="22" customFormat="1" ht="24.95" customHeight="1" x14ac:dyDescent="0.2">
      <c r="A148" s="6" t="s">
        <v>110</v>
      </c>
      <c r="B148" s="7" t="s">
        <v>111</v>
      </c>
      <c r="C148" s="64" t="s">
        <v>112</v>
      </c>
      <c r="D148" s="65" t="s">
        <v>113</v>
      </c>
      <c r="E148" s="45"/>
      <c r="F148" s="20"/>
      <c r="G148" s="26"/>
    </row>
    <row r="149" spans="1:7" s="22" customFormat="1" ht="24.95" customHeight="1" x14ac:dyDescent="0.2">
      <c r="A149" s="6" t="s">
        <v>114</v>
      </c>
      <c r="B149" s="7" t="s">
        <v>115</v>
      </c>
      <c r="C149" s="24">
        <v>1100</v>
      </c>
      <c r="D149" s="25">
        <v>650</v>
      </c>
      <c r="E149" s="45"/>
      <c r="F149" s="20"/>
      <c r="G149" s="26"/>
    </row>
    <row r="150" spans="1:7" s="22" customFormat="1" ht="24.95" customHeight="1" x14ac:dyDescent="0.2">
      <c r="A150" s="6" t="s">
        <v>116</v>
      </c>
      <c r="B150" s="7" t="s">
        <v>325</v>
      </c>
      <c r="C150" s="39">
        <v>0.82199999999999995</v>
      </c>
      <c r="D150" s="40">
        <v>0.77500000000000002</v>
      </c>
      <c r="E150" s="45"/>
      <c r="F150" s="20"/>
      <c r="G150" s="26"/>
    </row>
    <row r="151" spans="1:7" s="22" customFormat="1" ht="24.95" customHeight="1" x14ac:dyDescent="0.2">
      <c r="A151" s="6" t="s">
        <v>117</v>
      </c>
      <c r="B151" s="7" t="s">
        <v>324</v>
      </c>
      <c r="C151" s="24">
        <v>295</v>
      </c>
      <c r="D151" s="25">
        <v>144</v>
      </c>
      <c r="E151" s="45"/>
      <c r="F151" s="20"/>
      <c r="G151" s="26"/>
    </row>
    <row r="152" spans="1:7" s="22" customFormat="1" ht="24.95" customHeight="1" x14ac:dyDescent="0.2">
      <c r="A152" s="6" t="s">
        <v>118</v>
      </c>
      <c r="B152" s="7" t="s">
        <v>325</v>
      </c>
      <c r="C152" s="66">
        <v>0.16500000000000001</v>
      </c>
      <c r="D152" s="71">
        <v>0.185</v>
      </c>
      <c r="E152" s="45"/>
      <c r="F152" s="20"/>
      <c r="G152" s="26"/>
    </row>
    <row r="153" spans="1:7" s="22" customFormat="1" ht="24.95" customHeight="1" x14ac:dyDescent="0.2">
      <c r="A153" s="6" t="s">
        <v>119</v>
      </c>
      <c r="B153" s="7" t="s">
        <v>324</v>
      </c>
      <c r="C153" s="24">
        <v>3</v>
      </c>
      <c r="D153" s="25">
        <v>3</v>
      </c>
      <c r="E153" s="45"/>
      <c r="F153" s="20"/>
      <c r="G153" s="26"/>
    </row>
    <row r="154" spans="1:7" s="22" customFormat="1" ht="24.95" customHeight="1" x14ac:dyDescent="0.2">
      <c r="A154" s="6" t="s">
        <v>120</v>
      </c>
      <c r="B154" s="7" t="s">
        <v>325</v>
      </c>
      <c r="C154" s="72" t="s">
        <v>396</v>
      </c>
      <c r="D154" s="73">
        <v>-0.11</v>
      </c>
      <c r="E154" s="45"/>
      <c r="F154" s="20"/>
      <c r="G154" s="26"/>
    </row>
    <row r="155" spans="1:7" s="22" customFormat="1" ht="24.95" customHeight="1" thickBot="1" x14ac:dyDescent="0.25">
      <c r="A155" s="34"/>
      <c r="B155" s="35"/>
      <c r="E155" s="36"/>
      <c r="F155" s="34"/>
      <c r="G155" s="34"/>
    </row>
    <row r="156" spans="1:7" s="14" customFormat="1" ht="33" customHeight="1" thickTop="1" x14ac:dyDescent="0.2">
      <c r="A156" s="15" t="s">
        <v>121</v>
      </c>
      <c r="B156" s="15"/>
      <c r="C156" s="16"/>
      <c r="D156" s="16"/>
      <c r="E156" s="15"/>
      <c r="F156" s="15"/>
      <c r="G156" s="15"/>
    </row>
    <row r="157" spans="1:7" s="22" customFormat="1" ht="24.95" customHeight="1" x14ac:dyDescent="0.2">
      <c r="A157" s="20" t="s">
        <v>122</v>
      </c>
      <c r="B157" s="7" t="s">
        <v>324</v>
      </c>
      <c r="C157" s="24">
        <v>35434</v>
      </c>
      <c r="D157" s="25">
        <v>35736</v>
      </c>
      <c r="E157" s="45" t="s">
        <v>329</v>
      </c>
      <c r="F157" s="20" t="s">
        <v>123</v>
      </c>
      <c r="G157" s="26"/>
    </row>
    <row r="158" spans="1:7" s="32" customFormat="1" ht="24.95" customHeight="1" x14ac:dyDescent="0.2">
      <c r="A158" s="47" t="s">
        <v>124</v>
      </c>
      <c r="B158" s="7" t="s">
        <v>324</v>
      </c>
      <c r="C158" s="29">
        <v>27404</v>
      </c>
      <c r="D158" s="30">
        <v>27572</v>
      </c>
      <c r="E158" s="56"/>
      <c r="F158" s="20" t="s">
        <v>123</v>
      </c>
      <c r="G158" s="31"/>
    </row>
    <row r="159" spans="1:7" s="32" customFormat="1" ht="24.95" customHeight="1" x14ac:dyDescent="0.2">
      <c r="A159" s="47" t="s">
        <v>341</v>
      </c>
      <c r="B159" s="7" t="s">
        <v>324</v>
      </c>
      <c r="C159" s="29">
        <v>4622</v>
      </c>
      <c r="D159" s="30">
        <v>4840</v>
      </c>
      <c r="E159" s="56"/>
      <c r="F159" s="20" t="s">
        <v>123</v>
      </c>
      <c r="G159" s="31"/>
    </row>
    <row r="160" spans="1:7" s="32" customFormat="1" ht="24.95" customHeight="1" x14ac:dyDescent="0.2">
      <c r="A160" s="47" t="s">
        <v>125</v>
      </c>
      <c r="B160" s="7" t="s">
        <v>324</v>
      </c>
      <c r="C160" s="29">
        <f>+C157-C159-C158</f>
        <v>3408</v>
      </c>
      <c r="D160" s="30">
        <f>+D157-D158-D159</f>
        <v>3324</v>
      </c>
      <c r="E160" s="56"/>
      <c r="F160" s="20" t="s">
        <v>123</v>
      </c>
      <c r="G160" s="31"/>
    </row>
    <row r="161" spans="1:7" s="22" customFormat="1" ht="24.95" customHeight="1" x14ac:dyDescent="0.2">
      <c r="A161" s="20" t="s">
        <v>126</v>
      </c>
      <c r="B161" s="23" t="s">
        <v>327</v>
      </c>
      <c r="C161" s="64">
        <v>43.7</v>
      </c>
      <c r="D161" s="65">
        <v>42.6</v>
      </c>
      <c r="E161" s="45"/>
      <c r="F161" s="20" t="s">
        <v>123</v>
      </c>
      <c r="G161" s="26"/>
    </row>
    <row r="162" spans="1:7" s="22" customFormat="1" ht="24.95" customHeight="1" x14ac:dyDescent="0.2">
      <c r="A162" s="20" t="s">
        <v>127</v>
      </c>
      <c r="B162" s="23" t="s">
        <v>327</v>
      </c>
      <c r="C162" s="24">
        <v>16</v>
      </c>
      <c r="D162" s="25">
        <v>15.5</v>
      </c>
      <c r="E162" s="45"/>
      <c r="F162" s="20" t="s">
        <v>123</v>
      </c>
      <c r="G162" s="26"/>
    </row>
    <row r="163" spans="1:7" s="22" customFormat="1" ht="24.95" customHeight="1" x14ac:dyDescent="0.2">
      <c r="A163" s="20" t="s">
        <v>128</v>
      </c>
      <c r="B163" s="7" t="s">
        <v>324</v>
      </c>
      <c r="C163" s="24">
        <v>362</v>
      </c>
      <c r="D163" s="25">
        <v>343</v>
      </c>
      <c r="E163" s="45" t="s">
        <v>329</v>
      </c>
      <c r="F163" s="20" t="s">
        <v>131</v>
      </c>
      <c r="G163" s="26"/>
    </row>
    <row r="164" spans="1:7" s="22" customFormat="1" ht="24.95" customHeight="1" x14ac:dyDescent="0.2">
      <c r="A164" s="20" t="s">
        <v>129</v>
      </c>
      <c r="B164" s="23" t="s">
        <v>325</v>
      </c>
      <c r="C164" s="39">
        <f>35169/35434</f>
        <v>0.99252130721905518</v>
      </c>
      <c r="D164" s="40">
        <v>0.98299999999999998</v>
      </c>
      <c r="E164" s="45"/>
      <c r="F164" s="20" t="s">
        <v>123</v>
      </c>
      <c r="G164" s="26"/>
    </row>
    <row r="165" spans="1:7" s="22" customFormat="1" ht="24.95" customHeight="1" x14ac:dyDescent="0.2">
      <c r="A165" s="20" t="s">
        <v>130</v>
      </c>
      <c r="B165" s="23" t="s">
        <v>325</v>
      </c>
      <c r="C165" s="39">
        <v>0.54600000000000004</v>
      </c>
      <c r="D165" s="40">
        <v>0.54800000000000004</v>
      </c>
      <c r="E165" s="45" t="s">
        <v>329</v>
      </c>
      <c r="F165" s="20" t="s">
        <v>397</v>
      </c>
      <c r="G165" s="26">
        <v>5</v>
      </c>
    </row>
    <row r="166" spans="1:7" s="22" customFormat="1" ht="24.95" customHeight="1" x14ac:dyDescent="0.2">
      <c r="A166" s="20" t="s">
        <v>444</v>
      </c>
      <c r="B166" s="23" t="s">
        <v>325</v>
      </c>
      <c r="C166" s="39">
        <v>0.41599999999999998</v>
      </c>
      <c r="D166" s="40">
        <v>0.41299999999999998</v>
      </c>
      <c r="E166" s="45"/>
      <c r="F166" s="20" t="s">
        <v>131</v>
      </c>
      <c r="G166" s="26">
        <v>5</v>
      </c>
    </row>
    <row r="167" spans="1:7" s="22" customFormat="1" ht="24.95" customHeight="1" x14ac:dyDescent="0.2">
      <c r="A167" s="20" t="s">
        <v>443</v>
      </c>
      <c r="B167" s="23" t="s">
        <v>325</v>
      </c>
      <c r="C167" s="39">
        <v>0.99099999999999999</v>
      </c>
      <c r="D167" s="40">
        <v>0.99299999999999999</v>
      </c>
      <c r="E167" s="45"/>
      <c r="F167" s="20" t="s">
        <v>123</v>
      </c>
      <c r="G167" s="26"/>
    </row>
    <row r="168" spans="1:7" s="22" customFormat="1" ht="24.95" customHeight="1" x14ac:dyDescent="0.2">
      <c r="A168" s="20" t="s">
        <v>132</v>
      </c>
      <c r="B168" s="23" t="s">
        <v>345</v>
      </c>
      <c r="C168" s="24">
        <v>59864</v>
      </c>
      <c r="D168" s="25">
        <v>58902</v>
      </c>
      <c r="E168" s="45" t="s">
        <v>329</v>
      </c>
      <c r="F168" s="20" t="s">
        <v>398</v>
      </c>
      <c r="G168" s="26"/>
    </row>
    <row r="169" spans="1:7" s="22" customFormat="1" ht="24.95" customHeight="1" x14ac:dyDescent="0.2">
      <c r="A169" s="20" t="s">
        <v>133</v>
      </c>
      <c r="B169" s="23" t="s">
        <v>345</v>
      </c>
      <c r="C169" s="24">
        <v>66591</v>
      </c>
      <c r="D169" s="25">
        <v>65857</v>
      </c>
      <c r="E169" s="45" t="s">
        <v>329</v>
      </c>
      <c r="F169" s="20" t="s">
        <v>399</v>
      </c>
      <c r="G169" s="26"/>
    </row>
    <row r="170" spans="1:7" s="22" customFormat="1" ht="24.95" customHeight="1" x14ac:dyDescent="0.2">
      <c r="A170" s="20" t="s">
        <v>134</v>
      </c>
      <c r="B170" s="23" t="s">
        <v>345</v>
      </c>
      <c r="C170" s="24">
        <v>54285</v>
      </c>
      <c r="D170" s="25">
        <v>53076</v>
      </c>
      <c r="E170" s="45" t="s">
        <v>329</v>
      </c>
      <c r="F170" s="20" t="s">
        <v>400</v>
      </c>
      <c r="G170" s="26"/>
    </row>
    <row r="171" spans="1:7" s="22" customFormat="1" ht="24.95" customHeight="1" x14ac:dyDescent="0.2">
      <c r="A171" s="20" t="s">
        <v>135</v>
      </c>
      <c r="B171" s="23" t="s">
        <v>325</v>
      </c>
      <c r="C171" s="74">
        <v>1.77E-2</v>
      </c>
      <c r="D171" s="75">
        <v>1.6899999999999998E-2</v>
      </c>
      <c r="E171" s="45" t="s">
        <v>329</v>
      </c>
      <c r="F171" s="20" t="s">
        <v>401</v>
      </c>
      <c r="G171" s="26"/>
    </row>
    <row r="172" spans="1:7" s="22" customFormat="1" ht="24.95" customHeight="1" x14ac:dyDescent="0.2">
      <c r="A172" s="20" t="s">
        <v>136</v>
      </c>
      <c r="B172" s="23" t="s">
        <v>345</v>
      </c>
      <c r="C172" s="24">
        <v>98509</v>
      </c>
      <c r="D172" s="25">
        <v>97444</v>
      </c>
      <c r="E172" s="45" t="s">
        <v>329</v>
      </c>
      <c r="F172" s="20" t="s">
        <v>400</v>
      </c>
      <c r="G172" s="26">
        <v>5</v>
      </c>
    </row>
    <row r="173" spans="1:7" s="22" customFormat="1" ht="24.95" customHeight="1" x14ac:dyDescent="0.2">
      <c r="A173" s="20" t="s">
        <v>137</v>
      </c>
      <c r="B173" s="23" t="s">
        <v>345</v>
      </c>
      <c r="C173" s="24">
        <v>70601</v>
      </c>
      <c r="D173" s="25">
        <v>69375</v>
      </c>
      <c r="E173" s="45" t="s">
        <v>329</v>
      </c>
      <c r="F173" s="20" t="s">
        <v>400</v>
      </c>
      <c r="G173" s="26"/>
    </row>
    <row r="174" spans="1:7" s="22" customFormat="1" ht="24.95" customHeight="1" x14ac:dyDescent="0.2">
      <c r="A174" s="20" t="s">
        <v>138</v>
      </c>
      <c r="B174" s="23" t="s">
        <v>345</v>
      </c>
      <c r="C174" s="24">
        <v>48100</v>
      </c>
      <c r="D174" s="25">
        <v>46497</v>
      </c>
      <c r="E174" s="45" t="s">
        <v>329</v>
      </c>
      <c r="F174" s="20" t="s">
        <v>400</v>
      </c>
      <c r="G174" s="26"/>
    </row>
    <row r="175" spans="1:7" s="22" customFormat="1" ht="24.95" customHeight="1" x14ac:dyDescent="0.2">
      <c r="A175" s="20" t="s">
        <v>139</v>
      </c>
      <c r="B175" s="7" t="s">
        <v>324</v>
      </c>
      <c r="C175" s="24">
        <v>73.3</v>
      </c>
      <c r="D175" s="25">
        <v>98</v>
      </c>
      <c r="E175" s="45" t="s">
        <v>329</v>
      </c>
      <c r="F175" s="20" t="s">
        <v>402</v>
      </c>
      <c r="G175" s="26"/>
    </row>
    <row r="176" spans="1:7" s="22" customFormat="1" ht="24.95" customHeight="1" x14ac:dyDescent="0.2">
      <c r="A176" s="20" t="s">
        <v>140</v>
      </c>
      <c r="B176" s="23" t="s">
        <v>345</v>
      </c>
      <c r="C176" s="24">
        <v>417</v>
      </c>
      <c r="D176" s="25">
        <v>456</v>
      </c>
      <c r="E176" s="45" t="s">
        <v>329</v>
      </c>
      <c r="F176" s="20" t="s">
        <v>402</v>
      </c>
      <c r="G176" s="26"/>
    </row>
    <row r="177" spans="1:7" s="22" customFormat="1" ht="24.95" customHeight="1" x14ac:dyDescent="0.2">
      <c r="A177" s="20" t="s">
        <v>141</v>
      </c>
      <c r="B177" s="7" t="s">
        <v>324</v>
      </c>
      <c r="C177" s="24">
        <v>6557</v>
      </c>
      <c r="D177" s="25">
        <v>6548</v>
      </c>
      <c r="E177" s="45"/>
      <c r="F177" s="20" t="s">
        <v>403</v>
      </c>
      <c r="G177" s="26"/>
    </row>
    <row r="178" spans="1:7" s="22" customFormat="1" ht="24.95" customHeight="1" x14ac:dyDescent="0.2">
      <c r="A178" s="20" t="s">
        <v>142</v>
      </c>
      <c r="B178" s="7" t="s">
        <v>324</v>
      </c>
      <c r="C178" s="24">
        <v>18710</v>
      </c>
      <c r="D178" s="25">
        <v>18074</v>
      </c>
      <c r="E178" s="45"/>
      <c r="F178" s="20" t="s">
        <v>403</v>
      </c>
      <c r="G178" s="26"/>
    </row>
    <row r="179" spans="1:7" s="22" customFormat="1" ht="24.95" customHeight="1" x14ac:dyDescent="0.2">
      <c r="A179" s="20" t="s">
        <v>143</v>
      </c>
      <c r="B179" s="7" t="s">
        <v>324</v>
      </c>
      <c r="C179" s="24">
        <v>18066</v>
      </c>
      <c r="D179" s="25">
        <v>9863</v>
      </c>
      <c r="E179" s="45"/>
      <c r="F179" s="20" t="s">
        <v>403</v>
      </c>
      <c r="G179" s="26"/>
    </row>
    <row r="180" spans="1:7" s="22" customFormat="1" ht="24.95" customHeight="1" x14ac:dyDescent="0.2">
      <c r="A180" s="20" t="s">
        <v>448</v>
      </c>
      <c r="B180" s="7" t="s">
        <v>324</v>
      </c>
      <c r="C180" s="24">
        <v>640</v>
      </c>
      <c r="D180" s="25">
        <v>1125</v>
      </c>
      <c r="E180" s="45" t="s">
        <v>329</v>
      </c>
      <c r="F180" s="20" t="s">
        <v>404</v>
      </c>
      <c r="G180" s="26"/>
    </row>
    <row r="181" spans="1:7" s="22" customFormat="1" ht="24.95" customHeight="1" x14ac:dyDescent="0.2">
      <c r="A181" s="20" t="s">
        <v>449</v>
      </c>
      <c r="B181" s="7" t="s">
        <v>324</v>
      </c>
      <c r="C181" s="24">
        <v>307</v>
      </c>
      <c r="D181" s="25">
        <v>510</v>
      </c>
      <c r="E181" s="45" t="s">
        <v>329</v>
      </c>
      <c r="F181" s="20" t="s">
        <v>404</v>
      </c>
      <c r="G181" s="26"/>
    </row>
    <row r="182" spans="1:7" s="22" customFormat="1" ht="24.95" customHeight="1" x14ac:dyDescent="0.2">
      <c r="A182" s="20" t="s">
        <v>450</v>
      </c>
      <c r="B182" s="7" t="s">
        <v>324</v>
      </c>
      <c r="C182" s="24">
        <v>333</v>
      </c>
      <c r="D182" s="25">
        <v>615</v>
      </c>
      <c r="E182" s="45" t="s">
        <v>329</v>
      </c>
      <c r="F182" s="20" t="s">
        <v>404</v>
      </c>
      <c r="G182" s="26"/>
    </row>
    <row r="183" spans="1:7" s="22" customFormat="1" ht="24.95" customHeight="1" x14ac:dyDescent="0.2">
      <c r="A183" s="20" t="s">
        <v>144</v>
      </c>
      <c r="B183" s="7" t="s">
        <v>324</v>
      </c>
      <c r="C183" s="24">
        <v>88</v>
      </c>
      <c r="D183" s="25">
        <v>92</v>
      </c>
      <c r="E183" s="45" t="s">
        <v>329</v>
      </c>
      <c r="F183" s="20" t="s">
        <v>123</v>
      </c>
      <c r="G183" s="26"/>
    </row>
    <row r="184" spans="1:7" s="22" customFormat="1" ht="24.95" customHeight="1" x14ac:dyDescent="0.2">
      <c r="A184" s="20" t="s">
        <v>145</v>
      </c>
      <c r="B184" s="7" t="s">
        <v>324</v>
      </c>
      <c r="C184" s="24">
        <v>45</v>
      </c>
      <c r="D184" s="25">
        <v>40</v>
      </c>
      <c r="E184" s="45" t="s">
        <v>329</v>
      </c>
      <c r="F184" s="20" t="s">
        <v>123</v>
      </c>
      <c r="G184" s="26"/>
    </row>
    <row r="185" spans="1:7" s="22" customFormat="1" ht="24.95" customHeight="1" x14ac:dyDescent="0.2">
      <c r="A185" s="20" t="s">
        <v>146</v>
      </c>
      <c r="B185" s="7" t="s">
        <v>324</v>
      </c>
      <c r="C185" s="24">
        <v>43</v>
      </c>
      <c r="D185" s="25">
        <v>52</v>
      </c>
      <c r="E185" s="45" t="s">
        <v>329</v>
      </c>
      <c r="F185" s="20" t="s">
        <v>123</v>
      </c>
      <c r="G185" s="26"/>
    </row>
    <row r="186" spans="1:7" s="22" customFormat="1" ht="24.95" customHeight="1" x14ac:dyDescent="0.2">
      <c r="A186" s="20" t="s">
        <v>147</v>
      </c>
      <c r="B186" s="23" t="s">
        <v>325</v>
      </c>
      <c r="C186" s="74">
        <v>2.5000000000000001E-3</v>
      </c>
      <c r="D186" s="75">
        <v>3.0000000000000001E-3</v>
      </c>
      <c r="E186" s="45" t="s">
        <v>329</v>
      </c>
      <c r="F186" s="20" t="s">
        <v>405</v>
      </c>
      <c r="G186" s="26"/>
    </row>
    <row r="187" spans="1:7" s="22" customFormat="1" ht="24.95" customHeight="1" x14ac:dyDescent="0.2">
      <c r="A187" s="20" t="s">
        <v>148</v>
      </c>
      <c r="B187" s="23" t="s">
        <v>325</v>
      </c>
      <c r="C187" s="41">
        <v>1</v>
      </c>
      <c r="D187" s="42">
        <v>1</v>
      </c>
      <c r="E187" s="45" t="s">
        <v>329</v>
      </c>
      <c r="F187" s="20" t="s">
        <v>406</v>
      </c>
      <c r="G187" s="26"/>
    </row>
    <row r="188" spans="1:7" s="22" customFormat="1" ht="24.95" customHeight="1" x14ac:dyDescent="0.2">
      <c r="A188" s="20" t="s">
        <v>447</v>
      </c>
      <c r="B188" s="7" t="s">
        <v>324</v>
      </c>
      <c r="C188" s="24">
        <v>1080</v>
      </c>
      <c r="D188" s="25">
        <v>1691</v>
      </c>
      <c r="E188" s="45"/>
      <c r="F188" s="20" t="s">
        <v>123</v>
      </c>
      <c r="G188" s="26">
        <v>5</v>
      </c>
    </row>
    <row r="189" spans="1:7" s="22" customFormat="1" ht="24.95" customHeight="1" x14ac:dyDescent="0.2">
      <c r="A189" s="20" t="s">
        <v>446</v>
      </c>
      <c r="B189" s="7" t="s">
        <v>324</v>
      </c>
      <c r="C189" s="24">
        <v>769</v>
      </c>
      <c r="D189" s="25">
        <v>555</v>
      </c>
      <c r="E189" s="45"/>
      <c r="F189" s="20" t="s">
        <v>123</v>
      </c>
      <c r="G189" s="26">
        <v>5</v>
      </c>
    </row>
    <row r="190" spans="1:7" s="22" customFormat="1" ht="24.95" customHeight="1" x14ac:dyDescent="0.2">
      <c r="A190" s="20" t="s">
        <v>445</v>
      </c>
      <c r="B190" s="7" t="s">
        <v>324</v>
      </c>
      <c r="C190" s="24">
        <v>2344</v>
      </c>
      <c r="D190" s="25">
        <v>2555</v>
      </c>
      <c r="E190" s="45"/>
      <c r="F190" s="20" t="s">
        <v>123</v>
      </c>
      <c r="G190" s="26">
        <v>5</v>
      </c>
    </row>
    <row r="191" spans="1:7" s="22" customFormat="1" ht="24.95" customHeight="1" x14ac:dyDescent="0.2">
      <c r="A191" s="20" t="s">
        <v>149</v>
      </c>
      <c r="B191" s="7" t="s">
        <v>324</v>
      </c>
      <c r="C191" s="24">
        <f>280+5</f>
        <v>285</v>
      </c>
      <c r="D191" s="25">
        <v>523</v>
      </c>
      <c r="E191" s="45" t="s">
        <v>329</v>
      </c>
      <c r="F191" s="20" t="s">
        <v>407</v>
      </c>
      <c r="G191" s="26"/>
    </row>
    <row r="192" spans="1:7" s="22" customFormat="1" ht="24.95" customHeight="1" x14ac:dyDescent="0.2">
      <c r="A192" s="20" t="s">
        <v>150</v>
      </c>
      <c r="B192" s="7" t="s">
        <v>324</v>
      </c>
      <c r="C192" s="24">
        <f>180+3</f>
        <v>183</v>
      </c>
      <c r="D192" s="25">
        <f>345+2</f>
        <v>347</v>
      </c>
      <c r="E192" s="45" t="s">
        <v>329</v>
      </c>
      <c r="F192" s="20" t="s">
        <v>407</v>
      </c>
      <c r="G192" s="26"/>
    </row>
    <row r="193" spans="1:7" s="22" customFormat="1" ht="24.95" customHeight="1" x14ac:dyDescent="0.2">
      <c r="A193" s="20" t="s">
        <v>151</v>
      </c>
      <c r="B193" s="7" t="s">
        <v>324</v>
      </c>
      <c r="C193" s="24">
        <f>100+2</f>
        <v>102</v>
      </c>
      <c r="D193" s="25">
        <f>171+5</f>
        <v>176</v>
      </c>
      <c r="E193" s="45" t="s">
        <v>329</v>
      </c>
      <c r="F193" s="20" t="s">
        <v>407</v>
      </c>
      <c r="G193" s="26"/>
    </row>
    <row r="194" spans="1:7" s="22" customFormat="1" ht="24.95" customHeight="1" x14ac:dyDescent="0.2">
      <c r="A194" s="20" t="s">
        <v>152</v>
      </c>
      <c r="B194" s="7" t="s">
        <v>324</v>
      </c>
      <c r="C194" s="76">
        <v>1.04</v>
      </c>
      <c r="D194" s="65">
        <v>1.77</v>
      </c>
      <c r="E194" s="45" t="s">
        <v>329</v>
      </c>
      <c r="F194" s="20" t="s">
        <v>407</v>
      </c>
      <c r="G194" s="26"/>
    </row>
    <row r="195" spans="1:7" s="22" customFormat="1" ht="24.95" customHeight="1" x14ac:dyDescent="0.2">
      <c r="A195" s="20" t="s">
        <v>153</v>
      </c>
      <c r="B195" s="7" t="s">
        <v>324</v>
      </c>
      <c r="C195" s="76">
        <v>1.48</v>
      </c>
      <c r="D195" s="65">
        <v>2.4300000000000002</v>
      </c>
      <c r="E195" s="45" t="s">
        <v>329</v>
      </c>
      <c r="F195" s="20" t="s">
        <v>407</v>
      </c>
      <c r="G195" s="26"/>
    </row>
    <row r="196" spans="1:7" s="22" customFormat="1" ht="24.95" customHeight="1" x14ac:dyDescent="0.2">
      <c r="A196" s="20" t="s">
        <v>154</v>
      </c>
      <c r="B196" s="7" t="s">
        <v>324</v>
      </c>
      <c r="C196" s="76">
        <v>0.52</v>
      </c>
      <c r="D196" s="65">
        <v>1.01</v>
      </c>
      <c r="E196" s="45" t="s">
        <v>329</v>
      </c>
      <c r="F196" s="20" t="s">
        <v>407</v>
      </c>
      <c r="G196" s="26"/>
    </row>
    <row r="197" spans="1:7" s="22" customFormat="1" ht="24.95" customHeight="1" x14ac:dyDescent="0.2">
      <c r="A197" s="20" t="s">
        <v>155</v>
      </c>
      <c r="B197" s="23" t="s">
        <v>325</v>
      </c>
      <c r="C197" s="39">
        <v>3.4000000000000002E-2</v>
      </c>
      <c r="D197" s="40">
        <v>2.8199999999999999E-2</v>
      </c>
      <c r="E197" s="45" t="s">
        <v>329</v>
      </c>
      <c r="F197" s="20" t="s">
        <v>123</v>
      </c>
      <c r="G197" s="26"/>
    </row>
    <row r="198" spans="1:7" s="22" customFormat="1" ht="24.95" customHeight="1" x14ac:dyDescent="0.2">
      <c r="A198" s="20" t="s">
        <v>156</v>
      </c>
      <c r="B198" s="23" t="s">
        <v>325</v>
      </c>
      <c r="C198" s="77">
        <v>0.7</v>
      </c>
      <c r="D198" s="25" t="s">
        <v>336</v>
      </c>
      <c r="E198" s="45"/>
      <c r="F198" s="20" t="s">
        <v>123</v>
      </c>
      <c r="G198" s="26"/>
    </row>
    <row r="199" spans="1:7" s="22" customFormat="1" ht="24.95" customHeight="1" x14ac:dyDescent="0.2">
      <c r="A199" s="20" t="s">
        <v>442</v>
      </c>
      <c r="B199" s="23" t="s">
        <v>325</v>
      </c>
      <c r="C199" s="77">
        <v>0.71</v>
      </c>
      <c r="D199" s="25" t="s">
        <v>336</v>
      </c>
      <c r="E199" s="45"/>
      <c r="F199" s="20" t="s">
        <v>123</v>
      </c>
      <c r="G199" s="26"/>
    </row>
    <row r="200" spans="1:7" s="22" customFormat="1" ht="24.95" customHeight="1" x14ac:dyDescent="0.2">
      <c r="A200" s="11" t="s">
        <v>157</v>
      </c>
      <c r="B200" s="35"/>
      <c r="C200" s="78"/>
      <c r="D200" s="79"/>
      <c r="E200" s="36"/>
      <c r="F200" s="34"/>
    </row>
    <row r="201" spans="1:7" s="22" customFormat="1" ht="24.95" customHeight="1" x14ac:dyDescent="0.2">
      <c r="A201" s="11" t="s">
        <v>158</v>
      </c>
      <c r="B201" s="35"/>
      <c r="C201" s="78"/>
      <c r="D201" s="79"/>
      <c r="E201" s="36"/>
      <c r="F201" s="34"/>
    </row>
    <row r="202" spans="1:7" s="22" customFormat="1" ht="24.95" customHeight="1" thickBot="1" x14ac:dyDescent="0.25">
      <c r="A202" s="34"/>
      <c r="B202" s="35"/>
      <c r="E202" s="36"/>
      <c r="F202" s="34"/>
      <c r="G202" s="34"/>
    </row>
    <row r="203" spans="1:7" s="14" customFormat="1" ht="33" customHeight="1" thickTop="1" x14ac:dyDescent="0.2">
      <c r="A203" s="15" t="s">
        <v>451</v>
      </c>
      <c r="B203" s="15"/>
      <c r="C203" s="16"/>
      <c r="D203" s="16"/>
      <c r="E203" s="15"/>
      <c r="F203" s="15"/>
      <c r="G203" s="15"/>
    </row>
    <row r="204" spans="1:7" s="22" customFormat="1" ht="24.95" customHeight="1" x14ac:dyDescent="0.2">
      <c r="A204" s="20" t="s">
        <v>159</v>
      </c>
      <c r="B204" s="7" t="s">
        <v>324</v>
      </c>
      <c r="C204" s="24">
        <v>34605</v>
      </c>
      <c r="D204" s="25">
        <v>29707</v>
      </c>
      <c r="E204" s="45" t="s">
        <v>329</v>
      </c>
      <c r="F204" s="20" t="s">
        <v>408</v>
      </c>
      <c r="G204" s="26" t="s">
        <v>409</v>
      </c>
    </row>
    <row r="205" spans="1:7" s="22" customFormat="1" ht="24.95" customHeight="1" x14ac:dyDescent="0.2">
      <c r="A205" s="20" t="s">
        <v>160</v>
      </c>
      <c r="B205" s="7" t="s">
        <v>324</v>
      </c>
      <c r="C205" s="24">
        <v>260</v>
      </c>
      <c r="D205" s="25">
        <v>313</v>
      </c>
      <c r="E205" s="45" t="s">
        <v>329</v>
      </c>
      <c r="F205" s="20" t="s">
        <v>410</v>
      </c>
      <c r="G205" s="26" t="s">
        <v>409</v>
      </c>
    </row>
    <row r="206" spans="1:7" s="22" customFormat="1" ht="24.95" customHeight="1" x14ac:dyDescent="0.2">
      <c r="A206" s="20" t="s">
        <v>161</v>
      </c>
      <c r="B206" s="7" t="s">
        <v>324</v>
      </c>
      <c r="C206" s="24">
        <v>38</v>
      </c>
      <c r="D206" s="25">
        <v>21</v>
      </c>
      <c r="E206" s="45" t="s">
        <v>329</v>
      </c>
      <c r="F206" s="20" t="s">
        <v>411</v>
      </c>
      <c r="G206" s="26" t="s">
        <v>409</v>
      </c>
    </row>
    <row r="207" spans="1:7" s="32" customFormat="1" ht="24.95" customHeight="1" x14ac:dyDescent="0.2">
      <c r="A207" s="47" t="s">
        <v>346</v>
      </c>
      <c r="B207" s="7" t="s">
        <v>324</v>
      </c>
      <c r="C207" s="29">
        <v>3</v>
      </c>
      <c r="D207" s="30" t="s">
        <v>336</v>
      </c>
      <c r="E207" s="45" t="s">
        <v>329</v>
      </c>
      <c r="F207" s="27"/>
      <c r="G207" s="26" t="s">
        <v>409</v>
      </c>
    </row>
    <row r="208" spans="1:7" s="32" customFormat="1" ht="24.95" customHeight="1" x14ac:dyDescent="0.2">
      <c r="A208" s="47" t="s">
        <v>347</v>
      </c>
      <c r="B208" s="7" t="s">
        <v>324</v>
      </c>
      <c r="C208" s="29">
        <v>0</v>
      </c>
      <c r="D208" s="30" t="s">
        <v>336</v>
      </c>
      <c r="E208" s="45" t="s">
        <v>329</v>
      </c>
      <c r="F208" s="27"/>
      <c r="G208" s="26" t="s">
        <v>409</v>
      </c>
    </row>
    <row r="209" spans="1:7" s="32" customFormat="1" ht="24.95" customHeight="1" x14ac:dyDescent="0.2">
      <c r="A209" s="47" t="s">
        <v>348</v>
      </c>
      <c r="B209" s="7" t="s">
        <v>324</v>
      </c>
      <c r="C209" s="29">
        <v>1</v>
      </c>
      <c r="D209" s="30" t="s">
        <v>336</v>
      </c>
      <c r="E209" s="45" t="s">
        <v>329</v>
      </c>
      <c r="F209" s="20" t="s">
        <v>412</v>
      </c>
      <c r="G209" s="26" t="s">
        <v>409</v>
      </c>
    </row>
    <row r="210" spans="1:7" s="32" customFormat="1" ht="24.95" customHeight="1" x14ac:dyDescent="0.2">
      <c r="A210" s="47" t="s">
        <v>349</v>
      </c>
      <c r="B210" s="7" t="s">
        <v>324</v>
      </c>
      <c r="C210" s="29">
        <v>15</v>
      </c>
      <c r="D210" s="30" t="s">
        <v>336</v>
      </c>
      <c r="E210" s="45" t="s">
        <v>329</v>
      </c>
      <c r="F210" s="20" t="s">
        <v>413</v>
      </c>
      <c r="G210" s="26" t="s">
        <v>409</v>
      </c>
    </row>
    <row r="211" spans="1:7" s="32" customFormat="1" ht="24.95" customHeight="1" x14ac:dyDescent="0.2">
      <c r="A211" s="47" t="s">
        <v>350</v>
      </c>
      <c r="B211" s="7" t="s">
        <v>324</v>
      </c>
      <c r="C211" s="29">
        <v>6</v>
      </c>
      <c r="D211" s="30" t="s">
        <v>336</v>
      </c>
      <c r="E211" s="45" t="s">
        <v>329</v>
      </c>
      <c r="F211" s="27"/>
      <c r="G211" s="26" t="s">
        <v>409</v>
      </c>
    </row>
    <row r="212" spans="1:7" s="32" customFormat="1" ht="24.95" customHeight="1" x14ac:dyDescent="0.2">
      <c r="A212" s="47" t="s">
        <v>351</v>
      </c>
      <c r="B212" s="7" t="s">
        <v>324</v>
      </c>
      <c r="C212" s="29">
        <v>13</v>
      </c>
      <c r="D212" s="30">
        <v>21</v>
      </c>
      <c r="E212" s="45" t="s">
        <v>329</v>
      </c>
      <c r="F212" s="27"/>
      <c r="G212" s="26" t="s">
        <v>409</v>
      </c>
    </row>
    <row r="213" spans="1:7" s="22" customFormat="1" ht="24.95" customHeight="1" x14ac:dyDescent="0.2">
      <c r="A213" s="20" t="s">
        <v>162</v>
      </c>
      <c r="B213" s="7" t="s">
        <v>324</v>
      </c>
      <c r="C213" s="24">
        <v>489</v>
      </c>
      <c r="D213" s="25">
        <v>285</v>
      </c>
      <c r="E213" s="45" t="s">
        <v>329</v>
      </c>
      <c r="F213" s="20" t="s">
        <v>414</v>
      </c>
      <c r="G213" s="26" t="s">
        <v>409</v>
      </c>
    </row>
    <row r="214" spans="1:7" s="32" customFormat="1" ht="24.95" customHeight="1" x14ac:dyDescent="0.2">
      <c r="A214" s="47" t="s">
        <v>346</v>
      </c>
      <c r="B214" s="7" t="s">
        <v>324</v>
      </c>
      <c r="C214" s="29">
        <v>88</v>
      </c>
      <c r="D214" s="30">
        <v>112</v>
      </c>
      <c r="E214" s="45" t="s">
        <v>329</v>
      </c>
      <c r="F214" s="27"/>
      <c r="G214" s="26" t="s">
        <v>409</v>
      </c>
    </row>
    <row r="215" spans="1:7" s="32" customFormat="1" ht="24.95" customHeight="1" x14ac:dyDescent="0.2">
      <c r="A215" s="47" t="s">
        <v>347</v>
      </c>
      <c r="B215" s="7" t="s">
        <v>324</v>
      </c>
      <c r="C215" s="29">
        <v>288</v>
      </c>
      <c r="D215" s="30">
        <v>94</v>
      </c>
      <c r="E215" s="45" t="s">
        <v>329</v>
      </c>
      <c r="F215" s="27"/>
      <c r="G215" s="26" t="s">
        <v>409</v>
      </c>
    </row>
    <row r="216" spans="1:7" s="32" customFormat="1" ht="24.95" customHeight="1" x14ac:dyDescent="0.2">
      <c r="A216" s="47" t="s">
        <v>348</v>
      </c>
      <c r="B216" s="7" t="s">
        <v>324</v>
      </c>
      <c r="C216" s="29">
        <v>22</v>
      </c>
      <c r="D216" s="30">
        <v>29</v>
      </c>
      <c r="E216" s="45" t="s">
        <v>329</v>
      </c>
      <c r="F216" s="20" t="s">
        <v>415</v>
      </c>
      <c r="G216" s="26" t="s">
        <v>409</v>
      </c>
    </row>
    <row r="217" spans="1:7" s="32" customFormat="1" ht="24.95" customHeight="1" x14ac:dyDescent="0.2">
      <c r="A217" s="47" t="s">
        <v>349</v>
      </c>
      <c r="B217" s="7" t="s">
        <v>324</v>
      </c>
      <c r="C217" s="29">
        <v>16</v>
      </c>
      <c r="D217" s="30" t="s">
        <v>336</v>
      </c>
      <c r="E217" s="45" t="s">
        <v>329</v>
      </c>
      <c r="F217" s="20" t="s">
        <v>413</v>
      </c>
      <c r="G217" s="26" t="s">
        <v>409</v>
      </c>
    </row>
    <row r="218" spans="1:7" s="32" customFormat="1" ht="24.95" customHeight="1" x14ac:dyDescent="0.2">
      <c r="A218" s="47" t="s">
        <v>350</v>
      </c>
      <c r="B218" s="7" t="s">
        <v>324</v>
      </c>
      <c r="C218" s="29">
        <v>10</v>
      </c>
      <c r="D218" s="30" t="s">
        <v>336</v>
      </c>
      <c r="E218" s="45" t="s">
        <v>329</v>
      </c>
      <c r="F218" s="27"/>
      <c r="G218" s="26" t="s">
        <v>409</v>
      </c>
    </row>
    <row r="219" spans="1:7" s="32" customFormat="1" ht="24.95" customHeight="1" x14ac:dyDescent="0.2">
      <c r="A219" s="47" t="s">
        <v>351</v>
      </c>
      <c r="B219" s="7" t="s">
        <v>324</v>
      </c>
      <c r="C219" s="29">
        <v>65</v>
      </c>
      <c r="D219" s="30">
        <f>37+13</f>
        <v>50</v>
      </c>
      <c r="E219" s="45" t="s">
        <v>329</v>
      </c>
      <c r="F219" s="27"/>
      <c r="G219" s="26" t="s">
        <v>409</v>
      </c>
    </row>
    <row r="220" spans="1:7" s="22" customFormat="1" ht="24.95" customHeight="1" x14ac:dyDescent="0.2">
      <c r="A220" s="20" t="s">
        <v>163</v>
      </c>
      <c r="B220" s="7" t="s">
        <v>324</v>
      </c>
      <c r="C220" s="24">
        <v>3</v>
      </c>
      <c r="D220" s="25">
        <v>5</v>
      </c>
      <c r="E220" s="45" t="s">
        <v>329</v>
      </c>
      <c r="F220" s="20" t="s">
        <v>416</v>
      </c>
      <c r="G220" s="26" t="s">
        <v>409</v>
      </c>
    </row>
    <row r="221" spans="1:7" s="22" customFormat="1" ht="24.95" customHeight="1" x14ac:dyDescent="0.2">
      <c r="A221" s="20" t="s">
        <v>164</v>
      </c>
      <c r="B221" s="7" t="s">
        <v>324</v>
      </c>
      <c r="C221" s="24">
        <v>1</v>
      </c>
      <c r="D221" s="25">
        <v>0</v>
      </c>
      <c r="E221" s="45" t="s">
        <v>329</v>
      </c>
      <c r="F221" s="20" t="s">
        <v>416</v>
      </c>
      <c r="G221" s="26" t="s">
        <v>409</v>
      </c>
    </row>
    <row r="222" spans="1:7" s="22" customFormat="1" ht="24.95" customHeight="1" x14ac:dyDescent="0.2">
      <c r="A222" s="20" t="s">
        <v>165</v>
      </c>
      <c r="B222" s="7" t="s">
        <v>324</v>
      </c>
      <c r="C222" s="24">
        <v>279</v>
      </c>
      <c r="D222" s="25">
        <v>310</v>
      </c>
      <c r="E222" s="45"/>
      <c r="F222" s="20" t="s">
        <v>416</v>
      </c>
      <c r="G222" s="26" t="s">
        <v>409</v>
      </c>
    </row>
    <row r="223" spans="1:7" s="32" customFormat="1" ht="24.95" customHeight="1" x14ac:dyDescent="0.2">
      <c r="A223" s="47" t="s">
        <v>166</v>
      </c>
      <c r="B223" s="7" t="s">
        <v>324</v>
      </c>
      <c r="C223" s="29">
        <f>C222*0.37</f>
        <v>103.23</v>
      </c>
      <c r="D223" s="30">
        <f>D222*39%</f>
        <v>120.9</v>
      </c>
      <c r="E223" s="56"/>
      <c r="F223" s="20" t="s">
        <v>416</v>
      </c>
      <c r="G223" s="26" t="s">
        <v>409</v>
      </c>
    </row>
    <row r="224" spans="1:7" s="32" customFormat="1" ht="24.95" customHeight="1" x14ac:dyDescent="0.2">
      <c r="A224" s="47" t="s">
        <v>351</v>
      </c>
      <c r="B224" s="7" t="s">
        <v>324</v>
      </c>
      <c r="C224" s="29">
        <f>+C222-C223</f>
        <v>175.76999999999998</v>
      </c>
      <c r="D224" s="30">
        <f>D222*48%</f>
        <v>148.79999999999998</v>
      </c>
      <c r="E224" s="56"/>
      <c r="F224" s="20" t="s">
        <v>416</v>
      </c>
      <c r="G224" s="26" t="s">
        <v>409</v>
      </c>
    </row>
    <row r="225" spans="1:7" s="22" customFormat="1" ht="24.95" customHeight="1" thickBot="1" x14ac:dyDescent="0.25">
      <c r="A225" s="34"/>
      <c r="B225" s="35"/>
      <c r="E225" s="36"/>
      <c r="F225" s="34"/>
      <c r="G225" s="34"/>
    </row>
    <row r="226" spans="1:7" s="14" customFormat="1" ht="33" customHeight="1" thickTop="1" x14ac:dyDescent="0.2">
      <c r="A226" s="3" t="s">
        <v>167</v>
      </c>
      <c r="B226" s="15"/>
      <c r="C226" s="16"/>
      <c r="D226" s="16"/>
      <c r="E226" s="15"/>
      <c r="F226" s="15"/>
      <c r="G226" s="15"/>
    </row>
    <row r="227" spans="1:7" s="22" customFormat="1" ht="24.95" customHeight="1" x14ac:dyDescent="0.2">
      <c r="A227" s="6" t="s">
        <v>168</v>
      </c>
      <c r="B227" s="7" t="s">
        <v>324</v>
      </c>
      <c r="C227" s="24">
        <v>246</v>
      </c>
      <c r="D227" s="25">
        <v>218</v>
      </c>
      <c r="E227" s="45"/>
      <c r="F227" s="20" t="s">
        <v>352</v>
      </c>
      <c r="G227" s="26"/>
    </row>
    <row r="228" spans="1:7" s="22" customFormat="1" ht="24.95" customHeight="1" x14ac:dyDescent="0.2">
      <c r="A228" s="6" t="s">
        <v>169</v>
      </c>
      <c r="B228" s="7" t="s">
        <v>324</v>
      </c>
      <c r="C228" s="24">
        <v>4</v>
      </c>
      <c r="D228" s="25">
        <v>2</v>
      </c>
      <c r="E228" s="45"/>
      <c r="F228" s="20" t="s">
        <v>352</v>
      </c>
      <c r="G228" s="26"/>
    </row>
    <row r="229" spans="1:7" s="22" customFormat="1" ht="24.95" customHeight="1" x14ac:dyDescent="0.2">
      <c r="A229" s="6" t="s">
        <v>170</v>
      </c>
      <c r="B229" s="7" t="s">
        <v>324</v>
      </c>
      <c r="C229" s="24">
        <v>4764</v>
      </c>
      <c r="D229" s="25">
        <v>3279</v>
      </c>
      <c r="E229" s="45"/>
      <c r="F229" s="20" t="s">
        <v>352</v>
      </c>
      <c r="G229" s="26">
        <v>16</v>
      </c>
    </row>
    <row r="230" spans="1:7" s="22" customFormat="1" ht="6.75" customHeight="1" x14ac:dyDescent="0.2">
      <c r="A230" s="6"/>
      <c r="B230" s="23"/>
      <c r="C230" s="25"/>
      <c r="D230" s="25"/>
      <c r="E230" s="45"/>
      <c r="F230" s="20"/>
      <c r="G230" s="26"/>
    </row>
    <row r="231" spans="1:7" s="22" customFormat="1" ht="24.95" customHeight="1" x14ac:dyDescent="0.2">
      <c r="A231" s="10" t="s">
        <v>171</v>
      </c>
      <c r="B231" s="23"/>
      <c r="C231" s="25"/>
      <c r="D231" s="25"/>
      <c r="E231" s="45"/>
      <c r="F231" s="20"/>
      <c r="G231" s="26"/>
    </row>
    <row r="232" spans="1:7" s="22" customFormat="1" ht="24.95" customHeight="1" x14ac:dyDescent="0.2">
      <c r="A232" s="6" t="s">
        <v>172</v>
      </c>
      <c r="B232" s="7" t="s">
        <v>324</v>
      </c>
      <c r="C232" s="24">
        <v>119361</v>
      </c>
      <c r="D232" s="25">
        <v>75766</v>
      </c>
      <c r="E232" s="56" t="s">
        <v>329</v>
      </c>
      <c r="F232" s="20"/>
      <c r="G232" s="26"/>
    </row>
    <row r="233" spans="1:7" s="22" customFormat="1" ht="24.95" customHeight="1" x14ac:dyDescent="0.2">
      <c r="A233" s="6" t="s">
        <v>173</v>
      </c>
      <c r="B233" s="23" t="s">
        <v>325</v>
      </c>
      <c r="C233" s="41">
        <v>0.25</v>
      </c>
      <c r="D233" s="42">
        <v>0.32</v>
      </c>
      <c r="E233" s="56" t="s">
        <v>329</v>
      </c>
      <c r="F233" s="20"/>
      <c r="G233" s="26"/>
    </row>
    <row r="234" spans="1:7" s="22" customFormat="1" ht="24.95" customHeight="1" x14ac:dyDescent="0.2">
      <c r="A234" s="6" t="s">
        <v>174</v>
      </c>
      <c r="B234" s="23" t="s">
        <v>325</v>
      </c>
      <c r="C234" s="41">
        <v>0.57999999999999996</v>
      </c>
      <c r="D234" s="42">
        <v>0.56999999999999995</v>
      </c>
      <c r="E234" s="56" t="s">
        <v>329</v>
      </c>
      <c r="F234" s="20"/>
      <c r="G234" s="26"/>
    </row>
    <row r="235" spans="1:7" s="22" customFormat="1" ht="24.95" customHeight="1" x14ac:dyDescent="0.2">
      <c r="A235" s="6" t="s">
        <v>175</v>
      </c>
      <c r="B235" s="23" t="s">
        <v>325</v>
      </c>
      <c r="C235" s="41">
        <v>0.17</v>
      </c>
      <c r="D235" s="42">
        <v>0.11</v>
      </c>
      <c r="E235" s="56" t="s">
        <v>329</v>
      </c>
      <c r="F235" s="20"/>
      <c r="G235" s="26"/>
    </row>
    <row r="236" spans="1:7" s="22" customFormat="1" ht="24.95" customHeight="1" x14ac:dyDescent="0.2">
      <c r="A236" s="6" t="s">
        <v>176</v>
      </c>
      <c r="B236" s="23" t="s">
        <v>325</v>
      </c>
      <c r="C236" s="41">
        <v>0.49</v>
      </c>
      <c r="D236" s="42">
        <v>0.48</v>
      </c>
      <c r="E236" s="56" t="s">
        <v>329</v>
      </c>
      <c r="F236" s="20"/>
      <c r="G236" s="26"/>
    </row>
    <row r="237" spans="1:7" s="22" customFormat="1" ht="24.95" customHeight="1" x14ac:dyDescent="0.2">
      <c r="A237" s="6" t="s">
        <v>177</v>
      </c>
      <c r="B237" s="23" t="s">
        <v>325</v>
      </c>
      <c r="C237" s="41">
        <v>0.33</v>
      </c>
      <c r="D237" s="42">
        <v>0.36</v>
      </c>
      <c r="E237" s="56" t="s">
        <v>329</v>
      </c>
      <c r="F237" s="20"/>
      <c r="G237" s="26"/>
    </row>
    <row r="238" spans="1:7" s="22" customFormat="1" ht="24.95" customHeight="1" x14ac:dyDescent="0.2">
      <c r="A238" s="6" t="s">
        <v>178</v>
      </c>
      <c r="B238" s="23" t="s">
        <v>325</v>
      </c>
      <c r="C238" s="41">
        <v>0.18</v>
      </c>
      <c r="D238" s="42">
        <v>0.16</v>
      </c>
      <c r="E238" s="56" t="s">
        <v>329</v>
      </c>
      <c r="F238" s="20"/>
      <c r="G238" s="26"/>
    </row>
    <row r="239" spans="1:7" s="22" customFormat="1" ht="24.95" customHeight="1" x14ac:dyDescent="0.2">
      <c r="A239" s="6" t="s">
        <v>179</v>
      </c>
      <c r="B239" s="7" t="s">
        <v>324</v>
      </c>
      <c r="C239" s="24">
        <v>1598</v>
      </c>
      <c r="D239" s="25">
        <v>1322</v>
      </c>
      <c r="E239" s="56" t="s">
        <v>329</v>
      </c>
      <c r="F239" s="20"/>
      <c r="G239" s="26"/>
    </row>
    <row r="240" spans="1:7" s="22" customFormat="1" ht="6.75" customHeight="1" x14ac:dyDescent="0.2">
      <c r="A240" s="6"/>
      <c r="B240" s="23"/>
      <c r="C240" s="24"/>
      <c r="D240" s="25"/>
      <c r="E240" s="45"/>
      <c r="F240" s="20"/>
      <c r="G240" s="26"/>
    </row>
    <row r="241" spans="1:7" s="22" customFormat="1" ht="24.95" customHeight="1" x14ac:dyDescent="0.2">
      <c r="A241" s="6" t="s">
        <v>180</v>
      </c>
      <c r="B241" s="7" t="s">
        <v>324</v>
      </c>
      <c r="C241" s="24">
        <v>5181</v>
      </c>
      <c r="D241" s="25">
        <v>3967</v>
      </c>
      <c r="E241" s="56" t="s">
        <v>329</v>
      </c>
      <c r="F241" s="20"/>
      <c r="G241" s="26"/>
    </row>
    <row r="242" spans="1:7" s="22" customFormat="1" ht="24.95" customHeight="1" x14ac:dyDescent="0.2">
      <c r="A242" s="6" t="s">
        <v>181</v>
      </c>
      <c r="B242" s="23" t="s">
        <v>325</v>
      </c>
      <c r="C242" s="41">
        <v>0.22</v>
      </c>
      <c r="D242" s="42">
        <v>0.14000000000000001</v>
      </c>
      <c r="E242" s="56" t="s">
        <v>329</v>
      </c>
      <c r="F242" s="20"/>
      <c r="G242" s="26"/>
    </row>
    <row r="243" spans="1:7" s="22" customFormat="1" ht="6.75" customHeight="1" x14ac:dyDescent="0.2">
      <c r="A243" s="6"/>
      <c r="B243" s="23"/>
      <c r="C243" s="24"/>
      <c r="D243" s="25"/>
      <c r="E243" s="45"/>
      <c r="F243" s="20"/>
      <c r="G243" s="26"/>
    </row>
    <row r="244" spans="1:7" s="22" customFormat="1" ht="24.95" customHeight="1" x14ac:dyDescent="0.2">
      <c r="A244" s="10" t="s">
        <v>182</v>
      </c>
      <c r="B244" s="23"/>
      <c r="C244" s="24"/>
      <c r="D244" s="25"/>
      <c r="E244" s="45"/>
      <c r="F244" s="20"/>
      <c r="G244" s="26"/>
    </row>
    <row r="245" spans="1:7" s="22" customFormat="1" ht="24.95" customHeight="1" x14ac:dyDescent="0.2">
      <c r="A245" s="6" t="s">
        <v>183</v>
      </c>
      <c r="B245" s="7" t="s">
        <v>324</v>
      </c>
      <c r="C245" s="24">
        <v>4078810</v>
      </c>
      <c r="D245" s="25">
        <v>3100880</v>
      </c>
      <c r="E245" s="56" t="s">
        <v>329</v>
      </c>
      <c r="F245" s="20" t="s">
        <v>184</v>
      </c>
      <c r="G245" s="26"/>
    </row>
    <row r="246" spans="1:7" s="22" customFormat="1" ht="24.95" customHeight="1" x14ac:dyDescent="0.2">
      <c r="A246" s="6" t="s">
        <v>185</v>
      </c>
      <c r="B246" s="7" t="s">
        <v>324</v>
      </c>
      <c r="C246" s="24">
        <v>5087191</v>
      </c>
      <c r="D246" s="25">
        <v>2989594</v>
      </c>
      <c r="E246" s="45"/>
      <c r="F246" s="20"/>
      <c r="G246" s="26"/>
    </row>
    <row r="247" spans="1:7" s="22" customFormat="1" ht="6.75" customHeight="1" x14ac:dyDescent="0.2">
      <c r="A247" s="6"/>
      <c r="B247" s="23"/>
      <c r="C247" s="25"/>
      <c r="D247" s="25"/>
      <c r="E247" s="45"/>
      <c r="F247" s="20"/>
      <c r="G247" s="26"/>
    </row>
    <row r="248" spans="1:7" s="22" customFormat="1" ht="24.95" customHeight="1" x14ac:dyDescent="0.2">
      <c r="A248" s="10" t="s">
        <v>186</v>
      </c>
      <c r="B248" s="23"/>
      <c r="C248" s="25"/>
      <c r="D248" s="25"/>
      <c r="E248" s="45"/>
      <c r="F248" s="20"/>
      <c r="G248" s="26"/>
    </row>
    <row r="249" spans="1:7" s="22" customFormat="1" ht="24.95" customHeight="1" x14ac:dyDescent="0.2">
      <c r="A249" s="6" t="s">
        <v>187</v>
      </c>
      <c r="B249" s="7" t="s">
        <v>324</v>
      </c>
      <c r="C249" s="24">
        <v>3</v>
      </c>
      <c r="D249" s="25">
        <v>3</v>
      </c>
      <c r="E249" s="56" t="s">
        <v>329</v>
      </c>
      <c r="F249" s="20" t="s">
        <v>353</v>
      </c>
      <c r="G249" s="26"/>
    </row>
    <row r="250" spans="1:7" s="22" customFormat="1" ht="24.95" customHeight="1" x14ac:dyDescent="0.2">
      <c r="A250" s="6" t="s">
        <v>188</v>
      </c>
      <c r="B250" s="7" t="s">
        <v>324</v>
      </c>
      <c r="C250" s="24">
        <v>541</v>
      </c>
      <c r="D250" s="25" t="s">
        <v>417</v>
      </c>
      <c r="E250" s="56" t="s">
        <v>329</v>
      </c>
      <c r="F250" s="20" t="s">
        <v>353</v>
      </c>
      <c r="G250" s="26"/>
    </row>
    <row r="251" spans="1:7" s="22" customFormat="1" ht="24.95" customHeight="1" thickBot="1" x14ac:dyDescent="0.25">
      <c r="A251" s="34"/>
      <c r="B251" s="35"/>
      <c r="E251" s="36"/>
      <c r="F251" s="34"/>
      <c r="G251" s="34"/>
    </row>
    <row r="252" spans="1:7" s="14" customFormat="1" ht="33" customHeight="1" thickTop="1" x14ac:dyDescent="0.2">
      <c r="A252" s="15" t="s">
        <v>189</v>
      </c>
      <c r="B252" s="15"/>
      <c r="C252" s="16"/>
      <c r="D252" s="16"/>
      <c r="E252" s="15"/>
      <c r="F252" s="15"/>
      <c r="G252" s="15"/>
    </row>
    <row r="253" spans="1:7" s="22" customFormat="1" ht="24.95" customHeight="1" x14ac:dyDescent="0.2">
      <c r="A253" s="20" t="s">
        <v>190</v>
      </c>
      <c r="B253" s="7" t="s">
        <v>343</v>
      </c>
      <c r="C253" s="24">
        <v>1000</v>
      </c>
      <c r="D253" s="25">
        <v>1000</v>
      </c>
      <c r="E253" s="56" t="s">
        <v>329</v>
      </c>
      <c r="F253" s="20" t="s">
        <v>418</v>
      </c>
      <c r="G253" s="26" t="s">
        <v>355</v>
      </c>
    </row>
    <row r="254" spans="1:7" s="22" customFormat="1" ht="24.95" customHeight="1" x14ac:dyDescent="0.2">
      <c r="A254" s="20" t="s">
        <v>356</v>
      </c>
      <c r="B254" s="7" t="s">
        <v>343</v>
      </c>
      <c r="C254" s="24">
        <v>900</v>
      </c>
      <c r="D254" s="25">
        <v>725</v>
      </c>
      <c r="E254" s="56" t="s">
        <v>329</v>
      </c>
      <c r="F254" s="20" t="s">
        <v>418</v>
      </c>
      <c r="G254" s="26" t="s">
        <v>419</v>
      </c>
    </row>
    <row r="255" spans="1:7" s="32" customFormat="1" ht="24.95" customHeight="1" x14ac:dyDescent="0.2">
      <c r="A255" s="47" t="s">
        <v>191</v>
      </c>
      <c r="B255" s="7" t="s">
        <v>343</v>
      </c>
      <c r="C255" s="29">
        <v>373</v>
      </c>
      <c r="D255" s="30">
        <v>413</v>
      </c>
      <c r="E255" s="56" t="s">
        <v>329</v>
      </c>
      <c r="F255" s="20" t="s">
        <v>418</v>
      </c>
      <c r="G255" s="26" t="s">
        <v>357</v>
      </c>
    </row>
    <row r="256" spans="1:7" s="32" customFormat="1" ht="24.95" customHeight="1" x14ac:dyDescent="0.2">
      <c r="A256" s="47" t="s">
        <v>192</v>
      </c>
      <c r="B256" s="7" t="s">
        <v>343</v>
      </c>
      <c r="C256" s="29">
        <v>374</v>
      </c>
      <c r="D256" s="30">
        <v>204</v>
      </c>
      <c r="E256" s="56" t="s">
        <v>329</v>
      </c>
      <c r="F256" s="20" t="s">
        <v>418</v>
      </c>
      <c r="G256" s="26">
        <v>8</v>
      </c>
    </row>
    <row r="257" spans="1:7" s="32" customFormat="1" ht="24.95" customHeight="1" x14ac:dyDescent="0.2">
      <c r="A257" s="47" t="s">
        <v>193</v>
      </c>
      <c r="B257" s="7" t="s">
        <v>343</v>
      </c>
      <c r="C257" s="29">
        <v>154</v>
      </c>
      <c r="D257" s="30">
        <f>+D254-D256-D255</f>
        <v>108</v>
      </c>
      <c r="E257" s="56" t="s">
        <v>329</v>
      </c>
      <c r="F257" s="20" t="s">
        <v>418</v>
      </c>
      <c r="G257" s="26" t="s">
        <v>420</v>
      </c>
    </row>
    <row r="258" spans="1:7" s="22" customFormat="1" ht="24.95" customHeight="1" x14ac:dyDescent="0.2">
      <c r="A258" s="20" t="s">
        <v>356</v>
      </c>
      <c r="B258" s="7" t="s">
        <v>324</v>
      </c>
      <c r="C258" s="24">
        <v>105378</v>
      </c>
      <c r="D258" s="25">
        <v>99328</v>
      </c>
      <c r="E258" s="56" t="s">
        <v>329</v>
      </c>
      <c r="F258" s="20" t="s">
        <v>418</v>
      </c>
      <c r="G258" s="26" t="s">
        <v>357</v>
      </c>
    </row>
    <row r="259" spans="1:7" s="22" customFormat="1" ht="24.95" customHeight="1" x14ac:dyDescent="0.2">
      <c r="A259" s="20" t="s">
        <v>194</v>
      </c>
      <c r="B259" s="7" t="s">
        <v>324</v>
      </c>
      <c r="C259" s="24">
        <v>5416</v>
      </c>
      <c r="D259" s="25">
        <v>9002</v>
      </c>
      <c r="E259" s="56" t="s">
        <v>329</v>
      </c>
      <c r="F259" s="20" t="s">
        <v>418</v>
      </c>
      <c r="G259" s="26" t="s">
        <v>357</v>
      </c>
    </row>
    <row r="260" spans="1:7" s="22" customFormat="1" ht="24.95" customHeight="1" x14ac:dyDescent="0.2">
      <c r="A260" s="20" t="s">
        <v>195</v>
      </c>
      <c r="B260" s="7" t="s">
        <v>324</v>
      </c>
      <c r="C260" s="24">
        <v>8737</v>
      </c>
      <c r="D260" s="25">
        <v>20174</v>
      </c>
      <c r="E260" s="56" t="s">
        <v>329</v>
      </c>
      <c r="F260" s="20" t="s">
        <v>418</v>
      </c>
      <c r="G260" s="26" t="s">
        <v>357</v>
      </c>
    </row>
    <row r="261" spans="1:7" s="22" customFormat="1" ht="24.95" customHeight="1" x14ac:dyDescent="0.2">
      <c r="A261" s="20" t="s">
        <v>196</v>
      </c>
      <c r="B261" s="7" t="s">
        <v>324</v>
      </c>
      <c r="C261" s="24">
        <v>125878</v>
      </c>
      <c r="D261" s="25">
        <v>83483</v>
      </c>
      <c r="E261" s="56" t="s">
        <v>329</v>
      </c>
      <c r="F261" s="20" t="s">
        <v>363</v>
      </c>
      <c r="G261" s="26" t="s">
        <v>355</v>
      </c>
    </row>
    <row r="262" spans="1:7" s="22" customFormat="1" ht="24.95" customHeight="1" thickBot="1" x14ac:dyDescent="0.25">
      <c r="A262" s="34"/>
      <c r="B262" s="35"/>
      <c r="E262" s="36"/>
      <c r="F262" s="34"/>
      <c r="G262" s="34"/>
    </row>
    <row r="263" spans="1:7" s="14" customFormat="1" ht="33" customHeight="1" thickTop="1" x14ac:dyDescent="0.2">
      <c r="A263" s="15" t="s">
        <v>197</v>
      </c>
      <c r="B263" s="15"/>
      <c r="C263" s="16"/>
      <c r="D263" s="16"/>
      <c r="E263" s="15"/>
      <c r="F263" s="15"/>
      <c r="G263" s="15"/>
    </row>
    <row r="264" spans="1:7" s="22" customFormat="1" ht="24.95" customHeight="1" x14ac:dyDescent="0.2">
      <c r="A264" s="20" t="s">
        <v>198</v>
      </c>
      <c r="B264" s="7" t="s">
        <v>324</v>
      </c>
      <c r="C264" s="24">
        <v>12</v>
      </c>
      <c r="D264" s="25">
        <v>12</v>
      </c>
      <c r="E264" s="56"/>
      <c r="F264" s="20" t="s">
        <v>363</v>
      </c>
      <c r="G264" s="26"/>
    </row>
    <row r="265" spans="1:7" s="22" customFormat="1" ht="24.95" customHeight="1" x14ac:dyDescent="0.2">
      <c r="A265" s="20" t="s">
        <v>199</v>
      </c>
      <c r="B265" s="23" t="s">
        <v>325</v>
      </c>
      <c r="C265" s="41">
        <v>1.76</v>
      </c>
      <c r="D265" s="42">
        <v>5.01</v>
      </c>
      <c r="E265" s="56"/>
      <c r="F265" s="20" t="s">
        <v>363</v>
      </c>
      <c r="G265" s="26"/>
    </row>
    <row r="266" spans="1:7" s="22" customFormat="1" ht="6.2" customHeight="1" x14ac:dyDescent="0.2">
      <c r="A266" s="20"/>
      <c r="B266" s="23"/>
      <c r="C266" s="42"/>
      <c r="D266" s="42"/>
      <c r="E266" s="56"/>
      <c r="F266" s="20"/>
      <c r="G266" s="26"/>
    </row>
    <row r="267" spans="1:7" s="22" customFormat="1" ht="24.95" customHeight="1" x14ac:dyDescent="0.2">
      <c r="A267" s="49" t="s">
        <v>455</v>
      </c>
      <c r="B267" s="23"/>
      <c r="C267" s="24"/>
      <c r="D267" s="25"/>
      <c r="E267" s="56"/>
      <c r="F267" s="20"/>
      <c r="G267" s="26"/>
    </row>
    <row r="268" spans="1:7" s="22" customFormat="1" ht="24.95" customHeight="1" x14ac:dyDescent="0.2">
      <c r="A268" s="20" t="s">
        <v>200</v>
      </c>
      <c r="B268" s="7" t="s">
        <v>343</v>
      </c>
      <c r="C268" s="24">
        <v>96467</v>
      </c>
      <c r="D268" s="25">
        <v>93011</v>
      </c>
      <c r="E268" s="56"/>
      <c r="F268" s="20" t="s">
        <v>333</v>
      </c>
      <c r="G268" s="26"/>
    </row>
    <row r="269" spans="1:7" s="22" customFormat="1" ht="24.95" customHeight="1" x14ac:dyDescent="0.2">
      <c r="A269" s="20" t="s">
        <v>457</v>
      </c>
      <c r="B269" s="23" t="s">
        <v>325</v>
      </c>
      <c r="C269" s="41">
        <v>1</v>
      </c>
      <c r="D269" s="42">
        <v>1</v>
      </c>
      <c r="E269" s="56"/>
      <c r="F269" s="20" t="s">
        <v>363</v>
      </c>
      <c r="G269" s="26">
        <v>12</v>
      </c>
    </row>
    <row r="270" spans="1:7" s="22" customFormat="1" ht="24.95" customHeight="1" x14ac:dyDescent="0.2">
      <c r="A270" s="20" t="s">
        <v>358</v>
      </c>
      <c r="B270" s="7" t="s">
        <v>324</v>
      </c>
      <c r="C270" s="24">
        <v>4</v>
      </c>
      <c r="D270" s="25">
        <v>4</v>
      </c>
      <c r="E270" s="56"/>
      <c r="F270" s="20" t="s">
        <v>363</v>
      </c>
      <c r="G270" s="26">
        <v>12</v>
      </c>
    </row>
    <row r="271" spans="1:7" s="22" customFormat="1" ht="24.95" customHeight="1" x14ac:dyDescent="0.2">
      <c r="A271" s="20" t="s">
        <v>359</v>
      </c>
      <c r="B271" s="7" t="s">
        <v>343</v>
      </c>
      <c r="C271" s="24">
        <v>452</v>
      </c>
      <c r="D271" s="25">
        <v>152</v>
      </c>
      <c r="E271" s="56"/>
      <c r="F271" s="20" t="s">
        <v>363</v>
      </c>
      <c r="G271" s="26">
        <v>12</v>
      </c>
    </row>
    <row r="272" spans="1:7" s="22" customFormat="1" ht="24.95" customHeight="1" x14ac:dyDescent="0.2">
      <c r="A272" s="20" t="s">
        <v>360</v>
      </c>
      <c r="B272" s="7" t="s">
        <v>343</v>
      </c>
      <c r="C272" s="24">
        <v>852</v>
      </c>
      <c r="D272" s="25">
        <v>321</v>
      </c>
      <c r="E272" s="56"/>
      <c r="F272" s="20" t="s">
        <v>363</v>
      </c>
      <c r="G272" s="26">
        <v>12</v>
      </c>
    </row>
    <row r="273" spans="1:7" s="22" customFormat="1" ht="24.95" customHeight="1" x14ac:dyDescent="0.2">
      <c r="A273" s="20" t="s">
        <v>201</v>
      </c>
      <c r="B273" s="7" t="s">
        <v>324</v>
      </c>
      <c r="C273" s="24">
        <v>52</v>
      </c>
      <c r="D273" s="25">
        <v>67</v>
      </c>
      <c r="E273" s="56"/>
      <c r="F273" s="20" t="s">
        <v>363</v>
      </c>
      <c r="G273" s="26">
        <v>12</v>
      </c>
    </row>
    <row r="274" spans="1:7" s="22" customFormat="1" ht="24.95" customHeight="1" x14ac:dyDescent="0.2">
      <c r="A274" s="20" t="s">
        <v>202</v>
      </c>
      <c r="B274" s="7" t="s">
        <v>324</v>
      </c>
      <c r="C274" s="24">
        <v>12</v>
      </c>
      <c r="D274" s="25">
        <v>13</v>
      </c>
      <c r="E274" s="56"/>
      <c r="F274" s="20" t="s">
        <v>363</v>
      </c>
      <c r="G274" s="26">
        <v>12</v>
      </c>
    </row>
    <row r="275" spans="1:7" s="22" customFormat="1" ht="24.95" customHeight="1" x14ac:dyDescent="0.2">
      <c r="A275" s="20" t="s">
        <v>203</v>
      </c>
      <c r="B275" s="7" t="s">
        <v>324</v>
      </c>
      <c r="C275" s="24">
        <v>63</v>
      </c>
      <c r="D275" s="25" t="s">
        <v>336</v>
      </c>
      <c r="E275" s="56"/>
      <c r="F275" s="20" t="s">
        <v>363</v>
      </c>
      <c r="G275" s="26">
        <v>12</v>
      </c>
    </row>
    <row r="276" spans="1:7" s="22" customFormat="1" ht="24.95" customHeight="1" x14ac:dyDescent="0.2">
      <c r="A276" s="20" t="s">
        <v>361</v>
      </c>
      <c r="B276" s="7" t="s">
        <v>324</v>
      </c>
      <c r="C276" s="24">
        <v>6</v>
      </c>
      <c r="D276" s="25">
        <v>6</v>
      </c>
      <c r="E276" s="56"/>
      <c r="F276" s="20" t="s">
        <v>363</v>
      </c>
      <c r="G276" s="26">
        <v>12</v>
      </c>
    </row>
    <row r="277" spans="1:7" s="22" customFormat="1" ht="24.95" customHeight="1" x14ac:dyDescent="0.2">
      <c r="A277" s="20" t="s">
        <v>362</v>
      </c>
      <c r="B277" s="7" t="s">
        <v>324</v>
      </c>
      <c r="C277" s="24">
        <v>20</v>
      </c>
      <c r="D277" s="25">
        <v>10</v>
      </c>
      <c r="E277" s="56"/>
      <c r="F277" s="20" t="s">
        <v>363</v>
      </c>
      <c r="G277" s="26">
        <v>12</v>
      </c>
    </row>
    <row r="278" spans="1:7" s="22" customFormat="1" ht="6.2" customHeight="1" x14ac:dyDescent="0.2">
      <c r="A278" s="20"/>
      <c r="B278" s="23"/>
      <c r="C278" s="42"/>
      <c r="D278" s="42"/>
      <c r="E278" s="56"/>
      <c r="F278" s="20"/>
      <c r="G278" s="26"/>
    </row>
    <row r="279" spans="1:7" s="22" customFormat="1" ht="24.95" customHeight="1" x14ac:dyDescent="0.2">
      <c r="A279" s="49" t="s">
        <v>456</v>
      </c>
      <c r="B279" s="23"/>
      <c r="C279" s="24"/>
      <c r="D279" s="25"/>
      <c r="E279" s="56"/>
      <c r="F279" s="20"/>
      <c r="G279" s="26"/>
    </row>
    <row r="280" spans="1:7" s="22" customFormat="1" ht="24.95" customHeight="1" x14ac:dyDescent="0.2">
      <c r="A280" s="20" t="s">
        <v>204</v>
      </c>
      <c r="B280" s="7" t="s">
        <v>343</v>
      </c>
      <c r="C280" s="24">
        <v>60486</v>
      </c>
      <c r="D280" s="25">
        <v>59628</v>
      </c>
      <c r="E280" s="56"/>
      <c r="F280" s="20" t="s">
        <v>333</v>
      </c>
      <c r="G280" s="26"/>
    </row>
    <row r="281" spans="1:7" s="22" customFormat="1" ht="24.95" customHeight="1" x14ac:dyDescent="0.2">
      <c r="A281" s="20" t="s">
        <v>458</v>
      </c>
      <c r="B281" s="23" t="s">
        <v>325</v>
      </c>
      <c r="C281" s="39">
        <v>0.88200000000000001</v>
      </c>
      <c r="D281" s="40">
        <v>0.85299999999999998</v>
      </c>
      <c r="E281" s="56"/>
      <c r="F281" s="20" t="s">
        <v>363</v>
      </c>
      <c r="G281" s="26">
        <v>12</v>
      </c>
    </row>
    <row r="282" spans="1:7" s="22" customFormat="1" ht="24.95" customHeight="1" x14ac:dyDescent="0.2">
      <c r="A282" s="20" t="s">
        <v>358</v>
      </c>
      <c r="B282" s="7" t="s">
        <v>324</v>
      </c>
      <c r="C282" s="24">
        <v>4</v>
      </c>
      <c r="D282" s="25">
        <v>3</v>
      </c>
      <c r="E282" s="56"/>
      <c r="F282" s="20" t="s">
        <v>363</v>
      </c>
      <c r="G282" s="26">
        <v>12</v>
      </c>
    </row>
    <row r="283" spans="1:7" s="22" customFormat="1" ht="24.95" customHeight="1" x14ac:dyDescent="0.2">
      <c r="A283" s="20" t="s">
        <v>359</v>
      </c>
      <c r="B283" s="7" t="s">
        <v>343</v>
      </c>
      <c r="C283" s="24">
        <f>242+48</f>
        <v>290</v>
      </c>
      <c r="D283" s="25" t="s">
        <v>336</v>
      </c>
      <c r="E283" s="56"/>
      <c r="F283" s="20" t="s">
        <v>363</v>
      </c>
      <c r="G283" s="26">
        <v>12</v>
      </c>
    </row>
    <row r="284" spans="1:7" s="22" customFormat="1" ht="24.95" customHeight="1" x14ac:dyDescent="0.2">
      <c r="A284" s="20" t="s">
        <v>360</v>
      </c>
      <c r="B284" s="7" t="s">
        <v>343</v>
      </c>
      <c r="C284" s="24">
        <v>1040</v>
      </c>
      <c r="D284" s="25" t="s">
        <v>336</v>
      </c>
      <c r="E284" s="56"/>
      <c r="F284" s="20" t="s">
        <v>363</v>
      </c>
      <c r="G284" s="26">
        <v>12</v>
      </c>
    </row>
    <row r="285" spans="1:7" s="22" customFormat="1" ht="24.95" customHeight="1" x14ac:dyDescent="0.2">
      <c r="A285" s="20" t="s">
        <v>205</v>
      </c>
      <c r="B285" s="7" t="s">
        <v>324</v>
      </c>
      <c r="C285" s="24">
        <v>57</v>
      </c>
      <c r="D285" s="25">
        <v>37</v>
      </c>
      <c r="E285" s="56"/>
      <c r="F285" s="20" t="s">
        <v>363</v>
      </c>
      <c r="G285" s="26">
        <v>12</v>
      </c>
    </row>
    <row r="286" spans="1:7" s="22" customFormat="1" ht="24.95" customHeight="1" x14ac:dyDescent="0.2">
      <c r="A286" s="20" t="s">
        <v>206</v>
      </c>
      <c r="B286" s="7" t="s">
        <v>324</v>
      </c>
      <c r="C286" s="24">
        <v>9</v>
      </c>
      <c r="D286" s="25">
        <v>9</v>
      </c>
      <c r="E286" s="56"/>
      <c r="F286" s="20" t="s">
        <v>363</v>
      </c>
      <c r="G286" s="26">
        <v>12</v>
      </c>
    </row>
    <row r="287" spans="1:7" s="22" customFormat="1" ht="24.95" customHeight="1" x14ac:dyDescent="0.2">
      <c r="A287" s="20" t="s">
        <v>361</v>
      </c>
      <c r="B287" s="7" t="s">
        <v>324</v>
      </c>
      <c r="C287" s="24">
        <v>2</v>
      </c>
      <c r="D287" s="25">
        <v>2</v>
      </c>
      <c r="E287" s="56"/>
      <c r="F287" s="20" t="s">
        <v>363</v>
      </c>
      <c r="G287" s="26">
        <v>12</v>
      </c>
    </row>
    <row r="288" spans="1:7" s="22" customFormat="1" ht="24.95" customHeight="1" x14ac:dyDescent="0.2">
      <c r="A288" s="20" t="s">
        <v>362</v>
      </c>
      <c r="B288" s="7" t="s">
        <v>324</v>
      </c>
      <c r="C288" s="24">
        <v>42</v>
      </c>
      <c r="D288" s="25">
        <v>4</v>
      </c>
      <c r="E288" s="56"/>
      <c r="F288" s="20" t="s">
        <v>363</v>
      </c>
      <c r="G288" s="26">
        <v>12</v>
      </c>
    </row>
    <row r="289" spans="1:7" s="22" customFormat="1" ht="24.95" customHeight="1" x14ac:dyDescent="0.2">
      <c r="A289" s="20" t="s">
        <v>452</v>
      </c>
      <c r="B289" s="7" t="s">
        <v>343</v>
      </c>
      <c r="C289" s="64">
        <v>509.1</v>
      </c>
      <c r="D289" s="65">
        <v>136.1</v>
      </c>
      <c r="E289" s="56"/>
      <c r="F289" s="20" t="s">
        <v>363</v>
      </c>
      <c r="G289" s="26">
        <v>12</v>
      </c>
    </row>
    <row r="290" spans="1:7" s="22" customFormat="1" ht="24.95" customHeight="1" x14ac:dyDescent="0.2">
      <c r="A290" s="20" t="s">
        <v>453</v>
      </c>
      <c r="B290" s="7" t="s">
        <v>343</v>
      </c>
      <c r="C290" s="64">
        <v>116</v>
      </c>
      <c r="D290" s="65">
        <v>91.2</v>
      </c>
      <c r="E290" s="56"/>
      <c r="F290" s="20" t="s">
        <v>363</v>
      </c>
      <c r="G290" s="26">
        <v>12</v>
      </c>
    </row>
    <row r="291" spans="1:7" s="22" customFormat="1" ht="24.95" customHeight="1" x14ac:dyDescent="0.2">
      <c r="A291" s="20" t="s">
        <v>454</v>
      </c>
      <c r="B291" s="7" t="s">
        <v>343</v>
      </c>
      <c r="C291" s="64">
        <v>61.5</v>
      </c>
      <c r="D291" s="65">
        <v>32.799999999999997</v>
      </c>
      <c r="E291" s="56"/>
      <c r="F291" s="20" t="s">
        <v>363</v>
      </c>
      <c r="G291" s="26">
        <v>12</v>
      </c>
    </row>
    <row r="292" spans="1:7" s="22" customFormat="1" ht="24.95" customHeight="1" x14ac:dyDescent="0.2">
      <c r="A292" s="11" t="s">
        <v>207</v>
      </c>
      <c r="B292" s="35"/>
      <c r="C292" s="80"/>
      <c r="D292" s="81"/>
      <c r="E292" s="82"/>
      <c r="F292" s="34"/>
    </row>
    <row r="293" spans="1:7" s="22" customFormat="1" ht="24.95" customHeight="1" x14ac:dyDescent="0.2">
      <c r="A293" s="11" t="s">
        <v>208</v>
      </c>
      <c r="B293" s="35"/>
      <c r="C293" s="80"/>
      <c r="D293" s="81"/>
      <c r="E293" s="82"/>
      <c r="F293" s="34"/>
    </row>
    <row r="294" spans="1:7" s="22" customFormat="1" ht="24.95" customHeight="1" thickBot="1" x14ac:dyDescent="0.25">
      <c r="A294" s="34"/>
      <c r="B294" s="35"/>
      <c r="E294" s="36"/>
      <c r="F294" s="34"/>
      <c r="G294" s="34"/>
    </row>
    <row r="295" spans="1:7" s="14" customFormat="1" ht="33" customHeight="1" thickTop="1" x14ac:dyDescent="0.2">
      <c r="A295" s="15" t="s">
        <v>209</v>
      </c>
      <c r="B295" s="15"/>
      <c r="C295" s="16"/>
      <c r="D295" s="16"/>
      <c r="E295" s="15"/>
      <c r="F295" s="15"/>
      <c r="G295" s="15"/>
    </row>
    <row r="296" spans="1:7" s="22" customFormat="1" ht="24.95" customHeight="1" x14ac:dyDescent="0.2">
      <c r="A296" s="20" t="s">
        <v>210</v>
      </c>
      <c r="B296" s="7" t="s">
        <v>343</v>
      </c>
      <c r="C296" s="24">
        <v>1000</v>
      </c>
      <c r="D296" s="25">
        <v>0</v>
      </c>
      <c r="E296" s="56" t="s">
        <v>329</v>
      </c>
      <c r="F296" s="20" t="s">
        <v>418</v>
      </c>
      <c r="G296" s="26" t="s">
        <v>421</v>
      </c>
    </row>
    <row r="297" spans="1:7" s="22" customFormat="1" ht="24.95" customHeight="1" x14ac:dyDescent="0.2">
      <c r="A297" s="20" t="s">
        <v>211</v>
      </c>
      <c r="B297" s="7" t="s">
        <v>343</v>
      </c>
      <c r="C297" s="24">
        <f>600+500+500+100</f>
        <v>1700</v>
      </c>
      <c r="D297" s="25">
        <f>750+600</f>
        <v>1350</v>
      </c>
      <c r="E297" s="56" t="s">
        <v>329</v>
      </c>
      <c r="F297" s="20" t="s">
        <v>418</v>
      </c>
      <c r="G297" s="26" t="s">
        <v>422</v>
      </c>
    </row>
    <row r="298" spans="1:7" s="22" customFormat="1" ht="24.95" customHeight="1" x14ac:dyDescent="0.2">
      <c r="A298" s="20" t="s">
        <v>212</v>
      </c>
      <c r="B298" s="7" t="s">
        <v>343</v>
      </c>
      <c r="C298" s="24">
        <f>500+700+1250+500+750</f>
        <v>3700</v>
      </c>
      <c r="D298" s="25">
        <f>600+500+450+1000</f>
        <v>2550</v>
      </c>
      <c r="E298" s="56" t="s">
        <v>329</v>
      </c>
      <c r="F298" s="20" t="s">
        <v>418</v>
      </c>
      <c r="G298" s="26" t="s">
        <v>422</v>
      </c>
    </row>
    <row r="299" spans="1:7" s="22" customFormat="1" ht="24.95" customHeight="1" x14ac:dyDescent="0.2">
      <c r="A299" s="20" t="s">
        <v>213</v>
      </c>
      <c r="B299" s="7" t="s">
        <v>325</v>
      </c>
      <c r="C299" s="83" t="s">
        <v>423</v>
      </c>
      <c r="D299" s="25" t="s">
        <v>423</v>
      </c>
      <c r="E299" s="56" t="s">
        <v>329</v>
      </c>
      <c r="F299" s="20" t="s">
        <v>424</v>
      </c>
      <c r="G299" s="26" t="s">
        <v>425</v>
      </c>
    </row>
    <row r="300" spans="1:7" s="22" customFormat="1" ht="24.95" customHeight="1" x14ac:dyDescent="0.2">
      <c r="A300" s="20" t="s">
        <v>214</v>
      </c>
      <c r="B300" s="7" t="s">
        <v>343</v>
      </c>
      <c r="C300" s="24">
        <v>1430</v>
      </c>
      <c r="D300" s="25">
        <v>1412</v>
      </c>
      <c r="E300" s="56" t="s">
        <v>329</v>
      </c>
      <c r="F300" s="20" t="s">
        <v>426</v>
      </c>
      <c r="G300" s="26">
        <v>13</v>
      </c>
    </row>
    <row r="301" spans="1:7" s="32" customFormat="1" ht="24.95" customHeight="1" x14ac:dyDescent="0.2">
      <c r="A301" s="47" t="s">
        <v>215</v>
      </c>
      <c r="B301" s="9" t="s">
        <v>343</v>
      </c>
      <c r="C301" s="29">
        <v>225</v>
      </c>
      <c r="D301" s="30">
        <v>313</v>
      </c>
      <c r="E301" s="56" t="s">
        <v>329</v>
      </c>
      <c r="F301" s="20" t="s">
        <v>426</v>
      </c>
      <c r="G301" s="26">
        <v>13</v>
      </c>
    </row>
    <row r="302" spans="1:7" s="32" customFormat="1" ht="24.95" customHeight="1" x14ac:dyDescent="0.2">
      <c r="A302" s="47" t="s">
        <v>216</v>
      </c>
      <c r="B302" s="9" t="s">
        <v>343</v>
      </c>
      <c r="C302" s="29">
        <v>1042</v>
      </c>
      <c r="D302" s="30">
        <v>1099</v>
      </c>
      <c r="E302" s="56" t="s">
        <v>329</v>
      </c>
      <c r="F302" s="20" t="s">
        <v>426</v>
      </c>
      <c r="G302" s="26">
        <v>13</v>
      </c>
    </row>
    <row r="303" spans="1:7" s="32" customFormat="1" ht="24.95" customHeight="1" x14ac:dyDescent="0.2">
      <c r="A303" s="47" t="s">
        <v>217</v>
      </c>
      <c r="B303" s="9" t="s">
        <v>343</v>
      </c>
      <c r="C303" s="29">
        <v>163</v>
      </c>
      <c r="D303" s="30">
        <v>0</v>
      </c>
      <c r="E303" s="56" t="s">
        <v>329</v>
      </c>
      <c r="F303" s="20" t="s">
        <v>426</v>
      </c>
      <c r="G303" s="26">
        <v>13</v>
      </c>
    </row>
    <row r="304" spans="1:7" s="22" customFormat="1" ht="24.95" customHeight="1" x14ac:dyDescent="0.2">
      <c r="A304" s="20" t="s">
        <v>218</v>
      </c>
      <c r="B304" s="7" t="s">
        <v>343</v>
      </c>
      <c r="C304" s="24">
        <v>2997</v>
      </c>
      <c r="D304" s="25">
        <v>919</v>
      </c>
      <c r="E304" s="56" t="s">
        <v>329</v>
      </c>
      <c r="F304" s="20" t="s">
        <v>427</v>
      </c>
      <c r="G304" s="26" t="s">
        <v>425</v>
      </c>
    </row>
    <row r="305" spans="1:7" s="22" customFormat="1" ht="24.95" customHeight="1" x14ac:dyDescent="0.2">
      <c r="A305" s="20" t="s">
        <v>219</v>
      </c>
      <c r="B305" s="7" t="s">
        <v>343</v>
      </c>
      <c r="C305" s="24">
        <v>1001</v>
      </c>
      <c r="D305" s="25">
        <v>938</v>
      </c>
      <c r="E305" s="56" t="s">
        <v>329</v>
      </c>
      <c r="F305" s="20" t="s">
        <v>427</v>
      </c>
      <c r="G305" s="26" t="s">
        <v>425</v>
      </c>
    </row>
    <row r="306" spans="1:7" s="22" customFormat="1" ht="24.95" customHeight="1" x14ac:dyDescent="0.2">
      <c r="A306" s="20" t="s">
        <v>220</v>
      </c>
      <c r="B306" s="7" t="s">
        <v>343</v>
      </c>
      <c r="C306" s="24">
        <v>306</v>
      </c>
      <c r="D306" s="25">
        <v>248</v>
      </c>
      <c r="E306" s="56" t="s">
        <v>329</v>
      </c>
      <c r="F306" s="20" t="s">
        <v>427</v>
      </c>
      <c r="G306" s="26" t="s">
        <v>425</v>
      </c>
    </row>
    <row r="307" spans="1:7" s="22" customFormat="1" ht="24.95" customHeight="1" x14ac:dyDescent="0.2">
      <c r="A307" s="20" t="s">
        <v>221</v>
      </c>
      <c r="B307" s="7" t="s">
        <v>343</v>
      </c>
      <c r="C307" s="24">
        <v>3163</v>
      </c>
      <c r="D307" s="25">
        <v>2453</v>
      </c>
      <c r="E307" s="56" t="s">
        <v>329</v>
      </c>
      <c r="F307" s="20" t="s">
        <v>427</v>
      </c>
      <c r="G307" s="26" t="s">
        <v>425</v>
      </c>
    </row>
    <row r="308" spans="1:7" s="22" customFormat="1" ht="24.95" customHeight="1" x14ac:dyDescent="0.2">
      <c r="A308" s="20" t="s">
        <v>222</v>
      </c>
      <c r="B308" s="7" t="s">
        <v>343</v>
      </c>
      <c r="C308" s="24">
        <v>2021</v>
      </c>
      <c r="D308" s="25">
        <v>497</v>
      </c>
      <c r="E308" s="56" t="s">
        <v>329</v>
      </c>
      <c r="F308" s="20" t="s">
        <v>427</v>
      </c>
      <c r="G308" s="26" t="s">
        <v>425</v>
      </c>
    </row>
    <row r="309" spans="1:7" s="22" customFormat="1" ht="24.95" customHeight="1" x14ac:dyDescent="0.2">
      <c r="A309" s="20" t="s">
        <v>223</v>
      </c>
      <c r="B309" s="7" t="s">
        <v>343</v>
      </c>
      <c r="C309" s="24">
        <v>54</v>
      </c>
      <c r="D309" s="25">
        <v>43</v>
      </c>
      <c r="E309" s="56" t="s">
        <v>329</v>
      </c>
      <c r="F309" s="20" t="s">
        <v>427</v>
      </c>
      <c r="G309" s="26" t="s">
        <v>428</v>
      </c>
    </row>
    <row r="310" spans="1:7" s="22" customFormat="1" ht="24.95" customHeight="1" x14ac:dyDescent="0.2">
      <c r="A310" s="20" t="s">
        <v>224</v>
      </c>
      <c r="B310" s="7" t="s">
        <v>324</v>
      </c>
      <c r="C310" s="24">
        <v>630</v>
      </c>
      <c r="D310" s="25">
        <v>100</v>
      </c>
      <c r="E310" s="56" t="s">
        <v>329</v>
      </c>
      <c r="F310" s="20" t="s">
        <v>427</v>
      </c>
      <c r="G310" s="26" t="s">
        <v>425</v>
      </c>
    </row>
    <row r="311" spans="1:7" s="22" customFormat="1" ht="24.95" customHeight="1" x14ac:dyDescent="0.2">
      <c r="A311" s="20" t="s">
        <v>225</v>
      </c>
      <c r="B311" s="7" t="s">
        <v>343</v>
      </c>
      <c r="C311" s="24">
        <f>38+80+8+7+50</f>
        <v>183</v>
      </c>
      <c r="D311" s="25">
        <f>70+45+16+5+90</f>
        <v>226</v>
      </c>
      <c r="E311" s="56" t="s">
        <v>329</v>
      </c>
      <c r="F311" s="20" t="s">
        <v>427</v>
      </c>
      <c r="G311" s="26" t="s">
        <v>425</v>
      </c>
    </row>
    <row r="312" spans="1:7" s="22" customFormat="1" ht="24.95" customHeight="1" thickBot="1" x14ac:dyDescent="0.25">
      <c r="A312" s="34"/>
      <c r="B312" s="35"/>
      <c r="E312" s="36"/>
      <c r="F312" s="34"/>
      <c r="G312" s="34"/>
    </row>
    <row r="313" spans="1:7" s="14" customFormat="1" ht="33" customHeight="1" thickTop="1" x14ac:dyDescent="0.2">
      <c r="A313" s="3" t="s">
        <v>226</v>
      </c>
      <c r="B313" s="15"/>
      <c r="C313" s="16"/>
      <c r="D313" s="16"/>
      <c r="E313" s="15"/>
      <c r="F313" s="15"/>
      <c r="G313" s="15"/>
    </row>
    <row r="314" spans="1:7" s="22" customFormat="1" ht="24.95" customHeight="1" x14ac:dyDescent="0.2">
      <c r="A314" s="6" t="s">
        <v>227</v>
      </c>
      <c r="B314" s="7" t="s">
        <v>324</v>
      </c>
      <c r="C314" s="83" t="s">
        <v>336</v>
      </c>
      <c r="D314" s="25">
        <v>4119</v>
      </c>
      <c r="E314" s="56" t="s">
        <v>329</v>
      </c>
      <c r="F314" s="20" t="s">
        <v>354</v>
      </c>
      <c r="G314" s="26" t="s">
        <v>364</v>
      </c>
    </row>
    <row r="315" spans="1:7" s="22" customFormat="1" ht="24.95" customHeight="1" x14ac:dyDescent="0.2">
      <c r="A315" s="6" t="s">
        <v>228</v>
      </c>
      <c r="B315" s="7" t="s">
        <v>324</v>
      </c>
      <c r="C315" s="83">
        <v>370</v>
      </c>
      <c r="D315" s="25">
        <v>981</v>
      </c>
      <c r="E315" s="56" t="s">
        <v>329</v>
      </c>
      <c r="F315" s="20" t="s">
        <v>354</v>
      </c>
      <c r="G315" s="26" t="s">
        <v>364</v>
      </c>
    </row>
    <row r="316" spans="1:7" s="22" customFormat="1" ht="24.95" customHeight="1" x14ac:dyDescent="0.2">
      <c r="A316" s="6" t="s">
        <v>229</v>
      </c>
      <c r="B316" s="7" t="s">
        <v>324</v>
      </c>
      <c r="C316" s="83">
        <v>14455</v>
      </c>
      <c r="D316" s="25">
        <f>2416+2464</f>
        <v>4880</v>
      </c>
      <c r="E316" s="56" t="s">
        <v>329</v>
      </c>
      <c r="F316" s="20" t="s">
        <v>354</v>
      </c>
      <c r="G316" s="26" t="s">
        <v>364</v>
      </c>
    </row>
    <row r="317" spans="1:7" s="32" customFormat="1" ht="24.95" customHeight="1" x14ac:dyDescent="0.2">
      <c r="A317" s="96" t="s">
        <v>230</v>
      </c>
      <c r="B317" s="7" t="s">
        <v>324</v>
      </c>
      <c r="C317" s="84">
        <v>5562</v>
      </c>
      <c r="D317" s="30" t="s">
        <v>429</v>
      </c>
      <c r="E317" s="56" t="s">
        <v>329</v>
      </c>
      <c r="F317" s="20" t="s">
        <v>354</v>
      </c>
      <c r="G317" s="31"/>
    </row>
    <row r="318" spans="1:7" s="32" customFormat="1" ht="24.95" customHeight="1" x14ac:dyDescent="0.2">
      <c r="A318" s="96" t="s">
        <v>231</v>
      </c>
      <c r="B318" s="7" t="s">
        <v>324</v>
      </c>
      <c r="C318" s="84">
        <v>7568</v>
      </c>
      <c r="D318" s="30" t="s">
        <v>429</v>
      </c>
      <c r="E318" s="56" t="s">
        <v>329</v>
      </c>
      <c r="F318" s="20" t="s">
        <v>354</v>
      </c>
      <c r="G318" s="31"/>
    </row>
    <row r="319" spans="1:7" s="32" customFormat="1" ht="24.95" customHeight="1" x14ac:dyDescent="0.2">
      <c r="A319" s="96" t="s">
        <v>232</v>
      </c>
      <c r="B319" s="7" t="s">
        <v>324</v>
      </c>
      <c r="C319" s="84">
        <v>1325</v>
      </c>
      <c r="D319" s="30">
        <v>2416</v>
      </c>
      <c r="E319" s="56"/>
      <c r="F319" s="20" t="s">
        <v>354</v>
      </c>
      <c r="G319" s="31"/>
    </row>
    <row r="320" spans="1:7" s="32" customFormat="1" ht="24.95" customHeight="1" x14ac:dyDescent="0.2">
      <c r="A320" s="97" t="s">
        <v>233</v>
      </c>
      <c r="B320" s="7" t="s">
        <v>324</v>
      </c>
      <c r="C320" s="86" t="s">
        <v>429</v>
      </c>
      <c r="D320" s="87">
        <v>2464</v>
      </c>
      <c r="E320" s="82"/>
      <c r="F320" s="85"/>
    </row>
    <row r="321" spans="1:7" s="22" customFormat="1" ht="24.95" customHeight="1" x14ac:dyDescent="0.2">
      <c r="A321" s="6" t="s">
        <v>234</v>
      </c>
      <c r="B321" s="23" t="s">
        <v>345</v>
      </c>
      <c r="C321" s="83">
        <v>236</v>
      </c>
      <c r="D321" s="25" t="s">
        <v>429</v>
      </c>
      <c r="E321" s="56" t="s">
        <v>329</v>
      </c>
      <c r="F321" s="20" t="s">
        <v>354</v>
      </c>
      <c r="G321" s="26" t="s">
        <v>364</v>
      </c>
    </row>
    <row r="322" spans="1:7" s="22" customFormat="1" ht="24.95" customHeight="1" x14ac:dyDescent="0.2">
      <c r="A322" s="6" t="s">
        <v>235</v>
      </c>
      <c r="B322" s="23" t="s">
        <v>345</v>
      </c>
      <c r="C322" s="83">
        <v>273</v>
      </c>
      <c r="D322" s="25" t="s">
        <v>429</v>
      </c>
      <c r="E322" s="56" t="s">
        <v>329</v>
      </c>
      <c r="F322" s="20" t="s">
        <v>354</v>
      </c>
      <c r="G322" s="26" t="s">
        <v>364</v>
      </c>
    </row>
    <row r="323" spans="1:7" s="22" customFormat="1" ht="24.95" customHeight="1" x14ac:dyDescent="0.2">
      <c r="A323" s="11" t="s">
        <v>236</v>
      </c>
      <c r="B323" s="35"/>
      <c r="C323" s="79"/>
      <c r="D323" s="79"/>
      <c r="E323" s="82"/>
      <c r="F323" s="34"/>
    </row>
    <row r="324" spans="1:7" s="22" customFormat="1" ht="24.95" customHeight="1" thickBot="1" x14ac:dyDescent="0.25">
      <c r="A324" s="34"/>
      <c r="B324" s="35"/>
      <c r="E324" s="36"/>
      <c r="F324" s="34"/>
      <c r="G324" s="34"/>
    </row>
    <row r="325" spans="1:7" s="14" customFormat="1" ht="33" customHeight="1" thickTop="1" x14ac:dyDescent="0.2">
      <c r="A325" s="3" t="s">
        <v>237</v>
      </c>
      <c r="B325" s="15"/>
      <c r="C325" s="16"/>
      <c r="D325" s="16"/>
      <c r="E325" s="15"/>
      <c r="F325" s="15"/>
      <c r="G325" s="15"/>
    </row>
    <row r="326" spans="1:7" s="22" customFormat="1" ht="24.95" customHeight="1" x14ac:dyDescent="0.2">
      <c r="A326" s="6" t="s">
        <v>238</v>
      </c>
      <c r="B326" s="7" t="s">
        <v>332</v>
      </c>
      <c r="C326" s="24">
        <v>67</v>
      </c>
      <c r="D326" s="25" t="s">
        <v>429</v>
      </c>
      <c r="E326" s="56"/>
      <c r="F326" s="20" t="s">
        <v>363</v>
      </c>
      <c r="G326" s="26">
        <v>4</v>
      </c>
    </row>
    <row r="327" spans="1:7" s="22" customFormat="1" ht="24.95" customHeight="1" x14ac:dyDescent="0.2">
      <c r="A327" s="6" t="s">
        <v>239</v>
      </c>
      <c r="B327" s="7" t="s">
        <v>332</v>
      </c>
      <c r="C327" s="24">
        <v>8.3000000000000007</v>
      </c>
      <c r="D327" s="25" t="s">
        <v>429</v>
      </c>
      <c r="E327" s="56"/>
      <c r="F327" s="20" t="s">
        <v>363</v>
      </c>
      <c r="G327" s="26">
        <v>4</v>
      </c>
    </row>
    <row r="328" spans="1:7" s="22" customFormat="1" ht="24.95" customHeight="1" x14ac:dyDescent="0.2">
      <c r="A328" s="6" t="s">
        <v>240</v>
      </c>
      <c r="B328" s="7" t="s">
        <v>324</v>
      </c>
      <c r="C328" s="24">
        <f>1191+12667+3048+2020</f>
        <v>18926</v>
      </c>
      <c r="D328" s="25">
        <v>1636</v>
      </c>
      <c r="E328" s="56"/>
      <c r="F328" s="20" t="s">
        <v>363</v>
      </c>
      <c r="G328" s="26">
        <v>4</v>
      </c>
    </row>
    <row r="329" spans="1:7" s="22" customFormat="1" ht="24.95" customHeight="1" x14ac:dyDescent="0.2">
      <c r="A329" s="6" t="s">
        <v>241</v>
      </c>
      <c r="B329" s="7" t="s">
        <v>324</v>
      </c>
      <c r="C329" s="24">
        <f>112+866+213+162</f>
        <v>1353</v>
      </c>
      <c r="D329" s="25">
        <v>128</v>
      </c>
      <c r="E329" s="56"/>
      <c r="F329" s="20" t="s">
        <v>363</v>
      </c>
      <c r="G329" s="26">
        <v>4</v>
      </c>
    </row>
    <row r="330" spans="1:7" s="22" customFormat="1" ht="24.95" customHeight="1" x14ac:dyDescent="0.2">
      <c r="A330" s="6" t="s">
        <v>242</v>
      </c>
      <c r="B330" s="7" t="s">
        <v>324</v>
      </c>
      <c r="C330" s="24">
        <v>5007</v>
      </c>
      <c r="D330" s="25">
        <v>6445</v>
      </c>
      <c r="E330" s="56"/>
      <c r="F330" s="20" t="s">
        <v>363</v>
      </c>
      <c r="G330" s="26">
        <v>4</v>
      </c>
    </row>
    <row r="331" spans="1:7" s="22" customFormat="1" ht="24.95" customHeight="1" x14ac:dyDescent="0.2">
      <c r="A331" s="6" t="s">
        <v>243</v>
      </c>
      <c r="B331" s="7" t="s">
        <v>324</v>
      </c>
      <c r="C331" s="24">
        <v>32</v>
      </c>
      <c r="D331" s="25">
        <v>308</v>
      </c>
      <c r="E331" s="56"/>
      <c r="F331" s="20" t="s">
        <v>363</v>
      </c>
      <c r="G331" s="26">
        <v>4</v>
      </c>
    </row>
    <row r="332" spans="1:7" s="22" customFormat="1" ht="24.95" customHeight="1" x14ac:dyDescent="0.2">
      <c r="A332" s="6" t="s">
        <v>244</v>
      </c>
      <c r="B332" s="7" t="s">
        <v>324</v>
      </c>
      <c r="C332" s="24" t="s">
        <v>245</v>
      </c>
      <c r="D332" s="25" t="s">
        <v>246</v>
      </c>
      <c r="E332" s="56"/>
      <c r="F332" s="20" t="s">
        <v>363</v>
      </c>
      <c r="G332" s="26">
        <v>4</v>
      </c>
    </row>
    <row r="333" spans="1:7" s="22" customFormat="1" ht="24.95" customHeight="1" x14ac:dyDescent="0.2">
      <c r="A333" s="6" t="s">
        <v>247</v>
      </c>
      <c r="B333" s="7" t="s">
        <v>324</v>
      </c>
      <c r="C333" s="24" t="s">
        <v>248</v>
      </c>
      <c r="D333" s="25" t="s">
        <v>249</v>
      </c>
      <c r="E333" s="56"/>
      <c r="F333" s="20" t="s">
        <v>363</v>
      </c>
      <c r="G333" s="26">
        <v>4</v>
      </c>
    </row>
    <row r="334" spans="1:7" s="22" customFormat="1" ht="24.95" customHeight="1" x14ac:dyDescent="0.2">
      <c r="A334" s="6" t="s">
        <v>250</v>
      </c>
      <c r="B334" s="7" t="s">
        <v>324</v>
      </c>
      <c r="C334" s="24">
        <v>690</v>
      </c>
      <c r="D334" s="25">
        <v>654</v>
      </c>
      <c r="E334" s="56"/>
      <c r="F334" s="20" t="s">
        <v>363</v>
      </c>
      <c r="G334" s="26">
        <v>4</v>
      </c>
    </row>
    <row r="335" spans="1:7" s="22" customFormat="1" ht="24.95" customHeight="1" x14ac:dyDescent="0.2">
      <c r="A335" s="6" t="s">
        <v>251</v>
      </c>
      <c r="B335" s="7" t="s">
        <v>324</v>
      </c>
      <c r="C335" s="24">
        <v>82</v>
      </c>
      <c r="D335" s="25">
        <v>84</v>
      </c>
      <c r="E335" s="56"/>
      <c r="F335" s="20" t="s">
        <v>363</v>
      </c>
      <c r="G335" s="26">
        <v>4</v>
      </c>
    </row>
    <row r="336" spans="1:7" s="22" customFormat="1" ht="24.95" customHeight="1" x14ac:dyDescent="0.2">
      <c r="A336" s="6" t="s">
        <v>252</v>
      </c>
      <c r="B336" s="7" t="s">
        <v>324</v>
      </c>
      <c r="C336" s="24">
        <v>4063</v>
      </c>
      <c r="D336" s="25">
        <v>4073</v>
      </c>
      <c r="E336" s="56"/>
      <c r="F336" s="20" t="s">
        <v>363</v>
      </c>
      <c r="G336" s="26">
        <v>4</v>
      </c>
    </row>
    <row r="337" spans="1:7" s="22" customFormat="1" ht="24.95" customHeight="1" thickBot="1" x14ac:dyDescent="0.25">
      <c r="A337" s="34"/>
      <c r="B337" s="35"/>
      <c r="E337" s="36"/>
      <c r="F337" s="34"/>
      <c r="G337" s="34"/>
    </row>
    <row r="338" spans="1:7" s="14" customFormat="1" ht="33" customHeight="1" thickTop="1" x14ac:dyDescent="0.2">
      <c r="A338" s="3" t="s">
        <v>253</v>
      </c>
      <c r="B338" s="15"/>
      <c r="C338" s="16"/>
      <c r="D338" s="16"/>
      <c r="E338" s="15"/>
      <c r="F338" s="15"/>
      <c r="G338" s="15"/>
    </row>
    <row r="339" spans="1:7" s="22" customFormat="1" ht="24.95" customHeight="1" x14ac:dyDescent="0.2">
      <c r="A339" s="6" t="s">
        <v>254</v>
      </c>
      <c r="B339" s="7" t="s">
        <v>324</v>
      </c>
      <c r="C339" s="83">
        <v>2393</v>
      </c>
      <c r="D339" s="25">
        <v>3006</v>
      </c>
      <c r="E339" s="56"/>
      <c r="F339" s="20" t="s">
        <v>365</v>
      </c>
      <c r="G339" s="26"/>
    </row>
    <row r="340" spans="1:7" s="22" customFormat="1" ht="24.95" customHeight="1" x14ac:dyDescent="0.2">
      <c r="A340" s="6" t="s">
        <v>255</v>
      </c>
      <c r="B340" s="7" t="s">
        <v>343</v>
      </c>
      <c r="C340" s="83">
        <v>2120</v>
      </c>
      <c r="D340" s="25">
        <v>2183</v>
      </c>
      <c r="E340" s="56"/>
      <c r="F340" s="20" t="s">
        <v>365</v>
      </c>
      <c r="G340" s="26"/>
    </row>
    <row r="341" spans="1:7" s="22" customFormat="1" ht="24.95" customHeight="1" x14ac:dyDescent="0.2">
      <c r="A341" s="6" t="s">
        <v>256</v>
      </c>
      <c r="B341" s="7" t="s">
        <v>324</v>
      </c>
      <c r="C341" s="83">
        <v>688</v>
      </c>
      <c r="D341" s="25">
        <v>584</v>
      </c>
      <c r="E341" s="56"/>
      <c r="F341" s="20" t="s">
        <v>365</v>
      </c>
      <c r="G341" s="26"/>
    </row>
    <row r="342" spans="1:7" s="22" customFormat="1" ht="24.95" customHeight="1" x14ac:dyDescent="0.2">
      <c r="A342" s="6" t="s">
        <v>257</v>
      </c>
      <c r="B342" s="7" t="s">
        <v>258</v>
      </c>
      <c r="C342" s="88">
        <v>21</v>
      </c>
      <c r="D342" s="65">
        <v>22.5</v>
      </c>
      <c r="E342" s="56" t="s">
        <v>329</v>
      </c>
      <c r="F342" s="20" t="s">
        <v>365</v>
      </c>
      <c r="G342" s="26"/>
    </row>
    <row r="343" spans="1:7" s="22" customFormat="1" ht="24.95" customHeight="1" x14ac:dyDescent="0.2">
      <c r="A343" s="6" t="s">
        <v>259</v>
      </c>
      <c r="B343" s="7" t="s">
        <v>343</v>
      </c>
      <c r="C343" s="83">
        <v>642</v>
      </c>
      <c r="D343" s="25">
        <v>574</v>
      </c>
      <c r="E343" s="56"/>
      <c r="F343" s="20" t="s">
        <v>365</v>
      </c>
      <c r="G343" s="26"/>
    </row>
    <row r="344" spans="1:7" s="22" customFormat="1" ht="24.95" customHeight="1" x14ac:dyDescent="0.2">
      <c r="A344" s="6" t="s">
        <v>260</v>
      </c>
      <c r="B344" s="7" t="s">
        <v>325</v>
      </c>
      <c r="C344" s="89">
        <v>0.97</v>
      </c>
      <c r="D344" s="42">
        <v>0.95</v>
      </c>
      <c r="E344" s="56" t="s">
        <v>329</v>
      </c>
      <c r="F344" s="20" t="s">
        <v>430</v>
      </c>
      <c r="G344" s="26"/>
    </row>
    <row r="345" spans="1:7" s="22" customFormat="1" ht="24.95" customHeight="1" x14ac:dyDescent="0.2">
      <c r="A345" s="6" t="s">
        <v>261</v>
      </c>
      <c r="B345" s="7" t="s">
        <v>343</v>
      </c>
      <c r="C345" s="88">
        <v>5.4</v>
      </c>
      <c r="D345" s="65">
        <v>4.5999999999999996</v>
      </c>
      <c r="E345" s="56" t="s">
        <v>329</v>
      </c>
      <c r="F345" s="20" t="s">
        <v>262</v>
      </c>
      <c r="G345" s="26"/>
    </row>
    <row r="346" spans="1:7" s="22" customFormat="1" ht="24.95" customHeight="1" x14ac:dyDescent="0.2">
      <c r="A346" s="6" t="s">
        <v>263</v>
      </c>
      <c r="B346" s="7" t="s">
        <v>324</v>
      </c>
      <c r="C346" s="83">
        <v>16</v>
      </c>
      <c r="D346" s="25">
        <v>12</v>
      </c>
      <c r="E346" s="56" t="s">
        <v>329</v>
      </c>
      <c r="F346" s="20" t="s">
        <v>365</v>
      </c>
      <c r="G346" s="26"/>
    </row>
    <row r="347" spans="1:7" s="22" customFormat="1" ht="24.95" customHeight="1" x14ac:dyDescent="0.2">
      <c r="A347" s="6" t="s">
        <v>264</v>
      </c>
      <c r="B347" s="7" t="s">
        <v>324</v>
      </c>
      <c r="C347" s="83">
        <v>1226</v>
      </c>
      <c r="D347" s="25">
        <v>858</v>
      </c>
      <c r="E347" s="56" t="s">
        <v>329</v>
      </c>
      <c r="F347" s="20" t="s">
        <v>365</v>
      </c>
      <c r="G347" s="26"/>
    </row>
    <row r="348" spans="1:7" s="22" customFormat="1" ht="24.95" customHeight="1" thickBot="1" x14ac:dyDescent="0.25">
      <c r="A348" s="34"/>
      <c r="B348" s="35"/>
      <c r="E348" s="36"/>
      <c r="F348" s="34"/>
      <c r="G348" s="34"/>
    </row>
    <row r="349" spans="1:7" s="14" customFormat="1" ht="33" customHeight="1" thickTop="1" x14ac:dyDescent="0.2">
      <c r="A349" s="3" t="s">
        <v>366</v>
      </c>
      <c r="B349" s="15"/>
      <c r="C349" s="16"/>
      <c r="D349" s="16"/>
      <c r="E349" s="15"/>
      <c r="F349" s="15"/>
      <c r="G349" s="15"/>
    </row>
    <row r="350" spans="1:7" s="22" customFormat="1" ht="24.95" customHeight="1" x14ac:dyDescent="0.2">
      <c r="A350" s="6" t="s">
        <v>265</v>
      </c>
      <c r="B350" s="7" t="s">
        <v>324</v>
      </c>
      <c r="C350" s="24">
        <v>1825</v>
      </c>
      <c r="D350" s="25">
        <v>2473</v>
      </c>
      <c r="E350" s="56" t="s">
        <v>329</v>
      </c>
      <c r="F350" s="20" t="s">
        <v>363</v>
      </c>
      <c r="G350" s="26" t="s">
        <v>431</v>
      </c>
    </row>
    <row r="351" spans="1:7" s="22" customFormat="1" ht="24.95" customHeight="1" x14ac:dyDescent="0.2">
      <c r="A351" s="6" t="s">
        <v>266</v>
      </c>
      <c r="B351" s="7" t="s">
        <v>324</v>
      </c>
      <c r="C351" s="24">
        <v>4594</v>
      </c>
      <c r="D351" s="25" t="s">
        <v>429</v>
      </c>
      <c r="E351" s="56"/>
      <c r="F351" s="20" t="s">
        <v>363</v>
      </c>
      <c r="G351" s="26" t="s">
        <v>431</v>
      </c>
    </row>
    <row r="352" spans="1:7" s="22" customFormat="1" ht="24.95" customHeight="1" x14ac:dyDescent="0.2">
      <c r="A352" s="6" t="s">
        <v>267</v>
      </c>
      <c r="B352" s="7" t="s">
        <v>324</v>
      </c>
      <c r="C352" s="24">
        <v>177</v>
      </c>
      <c r="D352" s="25">
        <v>4389</v>
      </c>
      <c r="E352" s="56" t="s">
        <v>329</v>
      </c>
      <c r="F352" s="20" t="s">
        <v>363</v>
      </c>
      <c r="G352" s="26" t="s">
        <v>431</v>
      </c>
    </row>
    <row r="353" spans="1:7" s="22" customFormat="1" ht="24.95" customHeight="1" x14ac:dyDescent="0.2">
      <c r="A353" s="6" t="s">
        <v>268</v>
      </c>
      <c r="B353" s="7" t="s">
        <v>324</v>
      </c>
      <c r="C353" s="24">
        <v>10377</v>
      </c>
      <c r="D353" s="25">
        <v>14403</v>
      </c>
      <c r="E353" s="56" t="s">
        <v>329</v>
      </c>
      <c r="F353" s="20" t="s">
        <v>363</v>
      </c>
      <c r="G353" s="26" t="s">
        <v>431</v>
      </c>
    </row>
    <row r="354" spans="1:7" s="22" customFormat="1" ht="24.95" customHeight="1" x14ac:dyDescent="0.2">
      <c r="A354" s="6" t="s">
        <v>269</v>
      </c>
      <c r="B354" s="7" t="s">
        <v>324</v>
      </c>
      <c r="C354" s="24">
        <v>111</v>
      </c>
      <c r="D354" s="25">
        <v>1875</v>
      </c>
      <c r="E354" s="56" t="s">
        <v>329</v>
      </c>
      <c r="F354" s="20" t="s">
        <v>363</v>
      </c>
      <c r="G354" s="26" t="s">
        <v>431</v>
      </c>
    </row>
    <row r="355" spans="1:7" s="22" customFormat="1" ht="24.95" customHeight="1" x14ac:dyDescent="0.2">
      <c r="A355" s="6" t="s">
        <v>270</v>
      </c>
      <c r="B355" s="7" t="s">
        <v>324</v>
      </c>
      <c r="C355" s="24">
        <v>159</v>
      </c>
      <c r="D355" s="25" t="s">
        <v>429</v>
      </c>
      <c r="E355" s="56" t="s">
        <v>329</v>
      </c>
      <c r="F355" s="20" t="s">
        <v>363</v>
      </c>
      <c r="G355" s="26" t="s">
        <v>431</v>
      </c>
    </row>
    <row r="356" spans="1:7" s="22" customFormat="1" ht="24.95" customHeight="1" x14ac:dyDescent="0.2">
      <c r="A356" s="6" t="s">
        <v>271</v>
      </c>
      <c r="B356" s="7" t="s">
        <v>324</v>
      </c>
      <c r="C356" s="24">
        <v>13</v>
      </c>
      <c r="D356" s="25" t="s">
        <v>429</v>
      </c>
      <c r="E356" s="56" t="s">
        <v>329</v>
      </c>
      <c r="F356" s="20" t="s">
        <v>363</v>
      </c>
      <c r="G356" s="26" t="s">
        <v>431</v>
      </c>
    </row>
    <row r="357" spans="1:7" s="22" customFormat="1" ht="25.5" customHeight="1" x14ac:dyDescent="0.2">
      <c r="A357" s="6" t="s">
        <v>272</v>
      </c>
      <c r="B357" s="7" t="s">
        <v>324</v>
      </c>
      <c r="C357" s="24">
        <v>36634</v>
      </c>
      <c r="D357" s="25" t="s">
        <v>429</v>
      </c>
      <c r="E357" s="56" t="s">
        <v>329</v>
      </c>
      <c r="F357" s="20" t="s">
        <v>363</v>
      </c>
      <c r="G357" s="26" t="s">
        <v>431</v>
      </c>
    </row>
    <row r="358" spans="1:7" s="22" customFormat="1" ht="24.95" customHeight="1" x14ac:dyDescent="0.2">
      <c r="A358" s="6" t="s">
        <v>273</v>
      </c>
      <c r="B358" s="7" t="s">
        <v>343</v>
      </c>
      <c r="C358" s="64">
        <v>44.8</v>
      </c>
      <c r="D358" s="65">
        <v>44.7</v>
      </c>
      <c r="E358" s="56" t="s">
        <v>329</v>
      </c>
      <c r="F358" s="20" t="s">
        <v>363</v>
      </c>
      <c r="G358" s="26" t="s">
        <v>431</v>
      </c>
    </row>
    <row r="359" spans="1:7" s="22" customFormat="1" ht="24.95" customHeight="1" x14ac:dyDescent="0.2">
      <c r="A359" s="6" t="s">
        <v>274</v>
      </c>
      <c r="B359" s="7" t="s">
        <v>324</v>
      </c>
      <c r="C359" s="24">
        <v>8557</v>
      </c>
      <c r="D359" s="25">
        <v>8867</v>
      </c>
      <c r="E359" s="56" t="s">
        <v>329</v>
      </c>
      <c r="F359" s="20" t="s">
        <v>363</v>
      </c>
      <c r="G359" s="26" t="s">
        <v>431</v>
      </c>
    </row>
    <row r="360" spans="1:7" s="22" customFormat="1" ht="24.95" customHeight="1" x14ac:dyDescent="0.2">
      <c r="A360" s="6" t="s">
        <v>275</v>
      </c>
      <c r="B360" s="7" t="s">
        <v>324</v>
      </c>
      <c r="C360" s="24">
        <v>6904</v>
      </c>
      <c r="D360" s="25">
        <v>10690</v>
      </c>
      <c r="E360" s="56" t="s">
        <v>329</v>
      </c>
      <c r="F360" s="20" t="s">
        <v>363</v>
      </c>
      <c r="G360" s="26" t="s">
        <v>431</v>
      </c>
    </row>
    <row r="361" spans="1:7" s="22" customFormat="1" ht="24.95" customHeight="1" x14ac:dyDescent="0.2">
      <c r="A361" s="6" t="s">
        <v>276</v>
      </c>
      <c r="B361" s="7" t="s">
        <v>277</v>
      </c>
      <c r="C361" s="76" t="s">
        <v>429</v>
      </c>
      <c r="D361" s="90">
        <v>2.56</v>
      </c>
      <c r="E361" s="56" t="s">
        <v>329</v>
      </c>
      <c r="F361" s="20" t="s">
        <v>363</v>
      </c>
      <c r="G361" s="26" t="s">
        <v>431</v>
      </c>
    </row>
    <row r="362" spans="1:7" s="22" customFormat="1" ht="24.95" customHeight="1" x14ac:dyDescent="0.2">
      <c r="A362" s="6" t="s">
        <v>278</v>
      </c>
      <c r="B362" s="7" t="s">
        <v>324</v>
      </c>
      <c r="C362" s="24">
        <f>23946+6946</f>
        <v>30892</v>
      </c>
      <c r="D362" s="25">
        <f>24217+10613</f>
        <v>34830</v>
      </c>
      <c r="E362" s="56" t="s">
        <v>329</v>
      </c>
      <c r="F362" s="20" t="s">
        <v>363</v>
      </c>
      <c r="G362" s="26" t="s">
        <v>431</v>
      </c>
    </row>
    <row r="363" spans="1:7" s="22" customFormat="1" ht="24.95" customHeight="1" x14ac:dyDescent="0.2">
      <c r="A363" s="6" t="s">
        <v>279</v>
      </c>
      <c r="B363" s="7" t="s">
        <v>343</v>
      </c>
      <c r="C363" s="64">
        <v>28.9</v>
      </c>
      <c r="D363" s="65">
        <v>21.7</v>
      </c>
      <c r="E363" s="56" t="s">
        <v>329</v>
      </c>
      <c r="F363" s="20" t="s">
        <v>363</v>
      </c>
      <c r="G363" s="26" t="s">
        <v>431</v>
      </c>
    </row>
    <row r="364" spans="1:7" s="22" customFormat="1" ht="24.95" customHeight="1" thickBot="1" x14ac:dyDescent="0.25">
      <c r="A364" s="34"/>
      <c r="B364" s="35"/>
      <c r="E364" s="36"/>
      <c r="F364" s="34"/>
      <c r="G364" s="34"/>
    </row>
    <row r="365" spans="1:7" s="14" customFormat="1" ht="33" customHeight="1" thickTop="1" x14ac:dyDescent="0.2">
      <c r="A365" s="3" t="s">
        <v>280</v>
      </c>
      <c r="B365" s="15"/>
      <c r="C365" s="16"/>
      <c r="D365" s="16"/>
      <c r="E365" s="15"/>
      <c r="F365" s="15"/>
      <c r="G365" s="15"/>
    </row>
    <row r="366" spans="1:7" s="22" customFormat="1" ht="25.5" customHeight="1" x14ac:dyDescent="0.2">
      <c r="A366" s="6" t="s">
        <v>281</v>
      </c>
      <c r="B366" s="7" t="s">
        <v>343</v>
      </c>
      <c r="C366" s="24">
        <v>9611</v>
      </c>
      <c r="D366" s="25">
        <v>9468</v>
      </c>
      <c r="E366" s="56"/>
      <c r="F366" s="20" t="s">
        <v>367</v>
      </c>
      <c r="G366" s="26">
        <v>8</v>
      </c>
    </row>
    <row r="367" spans="1:7" s="22" customFormat="1" ht="25.5" customHeight="1" x14ac:dyDescent="0.2">
      <c r="A367" s="6" t="s">
        <v>282</v>
      </c>
      <c r="B367" s="7" t="s">
        <v>325</v>
      </c>
      <c r="C367" s="74">
        <v>8.6E-3</v>
      </c>
      <c r="D367" s="75">
        <v>7.6E-3</v>
      </c>
      <c r="E367" s="56"/>
      <c r="F367" s="20" t="s">
        <v>367</v>
      </c>
      <c r="G367" s="26">
        <v>8</v>
      </c>
    </row>
    <row r="368" spans="1:7" s="22" customFormat="1" ht="25.5" customHeight="1" x14ac:dyDescent="0.2">
      <c r="A368" s="6" t="s">
        <v>283</v>
      </c>
      <c r="B368" s="7" t="s">
        <v>325</v>
      </c>
      <c r="C368" s="39">
        <v>0.13700000000000001</v>
      </c>
      <c r="D368" s="40">
        <v>0.13600000000000001</v>
      </c>
      <c r="E368" s="56"/>
      <c r="F368" s="20" t="s">
        <v>367</v>
      </c>
      <c r="G368" s="26" t="s">
        <v>369</v>
      </c>
    </row>
    <row r="369" spans="1:7" s="22" customFormat="1" ht="25.5" customHeight="1" x14ac:dyDescent="0.2">
      <c r="A369" s="6" t="s">
        <v>284</v>
      </c>
      <c r="B369" s="7" t="s">
        <v>343</v>
      </c>
      <c r="C369" s="24">
        <v>832</v>
      </c>
      <c r="D369" s="25">
        <v>791</v>
      </c>
      <c r="E369" s="56"/>
      <c r="F369" s="20" t="s">
        <v>367</v>
      </c>
      <c r="G369" s="26">
        <v>8</v>
      </c>
    </row>
    <row r="370" spans="1:7" s="22" customFormat="1" ht="25.5" customHeight="1" x14ac:dyDescent="0.2">
      <c r="A370" s="6" t="s">
        <v>285</v>
      </c>
      <c r="B370" s="7" t="s">
        <v>325</v>
      </c>
      <c r="C370" s="74">
        <v>4.1999999999999997E-3</v>
      </c>
      <c r="D370" s="75">
        <v>3.7000000000000002E-3</v>
      </c>
      <c r="E370" s="56"/>
      <c r="F370" s="20" t="s">
        <v>367</v>
      </c>
      <c r="G370" s="26">
        <v>8</v>
      </c>
    </row>
    <row r="371" spans="1:7" s="22" customFormat="1" ht="25.5" customHeight="1" x14ac:dyDescent="0.2">
      <c r="A371" s="6" t="s">
        <v>286</v>
      </c>
      <c r="B371" s="7" t="s">
        <v>325</v>
      </c>
      <c r="C371" s="39">
        <v>6.2E-2</v>
      </c>
      <c r="D371" s="40">
        <v>6.0999999999999999E-2</v>
      </c>
      <c r="E371" s="56"/>
      <c r="F371" s="20" t="s">
        <v>367</v>
      </c>
      <c r="G371" s="26"/>
    </row>
    <row r="372" spans="1:7" s="22" customFormat="1" ht="25.5" customHeight="1" x14ac:dyDescent="0.2">
      <c r="A372" s="6" t="s">
        <v>287</v>
      </c>
      <c r="B372" s="7" t="s">
        <v>324</v>
      </c>
      <c r="C372" s="24">
        <v>49110</v>
      </c>
      <c r="D372" s="25">
        <v>46440</v>
      </c>
      <c r="E372" s="56" t="s">
        <v>329</v>
      </c>
      <c r="F372" s="20" t="s">
        <v>368</v>
      </c>
      <c r="G372" s="26" t="s">
        <v>369</v>
      </c>
    </row>
    <row r="373" spans="1:7" s="22" customFormat="1" ht="25.5" customHeight="1" x14ac:dyDescent="0.2">
      <c r="A373" s="6" t="s">
        <v>288</v>
      </c>
      <c r="B373" s="7" t="s">
        <v>324</v>
      </c>
      <c r="C373" s="24">
        <v>6273</v>
      </c>
      <c r="D373" s="25">
        <v>6175</v>
      </c>
      <c r="E373" s="56" t="s">
        <v>329</v>
      </c>
      <c r="F373" s="20" t="s">
        <v>368</v>
      </c>
      <c r="G373" s="26" t="s">
        <v>369</v>
      </c>
    </row>
    <row r="374" spans="1:7" s="22" customFormat="1" ht="25.5" customHeight="1" x14ac:dyDescent="0.2">
      <c r="A374" s="6" t="s">
        <v>289</v>
      </c>
      <c r="B374" s="7" t="s">
        <v>343</v>
      </c>
      <c r="C374" s="24">
        <v>2654</v>
      </c>
      <c r="D374" s="25">
        <v>2633</v>
      </c>
      <c r="E374" s="56"/>
      <c r="F374" s="20" t="s">
        <v>370</v>
      </c>
      <c r="G374" s="26"/>
    </row>
    <row r="375" spans="1:7" s="22" customFormat="1" ht="25.5" customHeight="1" x14ac:dyDescent="0.2">
      <c r="A375" s="6" t="s">
        <v>290</v>
      </c>
      <c r="B375" s="7" t="s">
        <v>343</v>
      </c>
      <c r="C375" s="24">
        <v>1232</v>
      </c>
      <c r="D375" s="25">
        <v>1175</v>
      </c>
      <c r="E375" s="56" t="s">
        <v>329</v>
      </c>
      <c r="F375" s="20" t="s">
        <v>370</v>
      </c>
      <c r="G375" s="26"/>
    </row>
    <row r="376" spans="1:7" s="22" customFormat="1" ht="25.5" customHeight="1" x14ac:dyDescent="0.2">
      <c r="A376" s="6" t="s">
        <v>291</v>
      </c>
      <c r="B376" s="7" t="s">
        <v>343</v>
      </c>
      <c r="C376" s="24">
        <v>1422</v>
      </c>
      <c r="D376" s="25">
        <v>1461</v>
      </c>
      <c r="E376" s="56"/>
      <c r="F376" s="20" t="s">
        <v>370</v>
      </c>
      <c r="G376" s="26"/>
    </row>
    <row r="377" spans="1:7" s="22" customFormat="1" ht="25.5" customHeight="1" x14ac:dyDescent="0.2">
      <c r="A377" s="6" t="s">
        <v>292</v>
      </c>
      <c r="B377" s="7" t="s">
        <v>343</v>
      </c>
      <c r="C377" s="24">
        <v>371</v>
      </c>
      <c r="D377" s="25">
        <f>242+103+15</f>
        <v>360</v>
      </c>
      <c r="E377" s="56"/>
      <c r="F377" s="20" t="s">
        <v>432</v>
      </c>
      <c r="G377" s="26"/>
    </row>
    <row r="378" spans="1:7" s="22" customFormat="1" ht="25.5" customHeight="1" x14ac:dyDescent="0.2">
      <c r="A378" s="6" t="s">
        <v>293</v>
      </c>
      <c r="B378" s="7" t="s">
        <v>325</v>
      </c>
      <c r="C378" s="39">
        <v>0.43</v>
      </c>
      <c r="D378" s="40">
        <v>0.36</v>
      </c>
      <c r="E378" s="56"/>
      <c r="F378" s="20" t="s">
        <v>370</v>
      </c>
      <c r="G378" s="26"/>
    </row>
    <row r="379" spans="1:7" s="22" customFormat="1" ht="25.5" customHeight="1" x14ac:dyDescent="0.2">
      <c r="A379" s="6" t="s">
        <v>294</v>
      </c>
      <c r="B379" s="7" t="s">
        <v>343</v>
      </c>
      <c r="C379" s="64">
        <v>0.8</v>
      </c>
      <c r="D379" s="65">
        <v>0.8</v>
      </c>
      <c r="E379" s="56" t="s">
        <v>329</v>
      </c>
      <c r="F379" s="20" t="s">
        <v>363</v>
      </c>
      <c r="G379" s="26" t="s">
        <v>369</v>
      </c>
    </row>
    <row r="380" spans="1:7" s="22" customFormat="1" ht="25.5" customHeight="1" x14ac:dyDescent="0.2">
      <c r="A380" s="6" t="s">
        <v>295</v>
      </c>
      <c r="B380" s="7" t="s">
        <v>324</v>
      </c>
      <c r="C380" s="24">
        <v>955</v>
      </c>
      <c r="D380" s="25">
        <f>854+139</f>
        <v>993</v>
      </c>
      <c r="E380" s="56" t="s">
        <v>329</v>
      </c>
      <c r="F380" s="20" t="s">
        <v>363</v>
      </c>
      <c r="G380" s="26" t="s">
        <v>369</v>
      </c>
    </row>
    <row r="381" spans="1:7" s="22" customFormat="1" ht="25.5" customHeight="1" x14ac:dyDescent="0.2">
      <c r="A381" s="6" t="s">
        <v>296</v>
      </c>
      <c r="B381" s="7" t="s">
        <v>343</v>
      </c>
      <c r="C381" s="24">
        <v>8223</v>
      </c>
      <c r="D381" s="25">
        <v>4881</v>
      </c>
      <c r="E381" s="56" t="s">
        <v>329</v>
      </c>
      <c r="F381" s="20" t="s">
        <v>354</v>
      </c>
      <c r="G381" s="26" t="s">
        <v>369</v>
      </c>
    </row>
    <row r="382" spans="1:7" s="91" customFormat="1" ht="13.5" thickBot="1" x14ac:dyDescent="0.25">
      <c r="E382" s="92"/>
      <c r="F382" s="92"/>
    </row>
    <row r="383" spans="1:7" s="14" customFormat="1" ht="33" customHeight="1" thickTop="1" x14ac:dyDescent="0.2">
      <c r="A383" s="3" t="s">
        <v>297</v>
      </c>
      <c r="B383" s="15"/>
      <c r="C383" s="16"/>
      <c r="D383" s="16"/>
      <c r="E383" s="15"/>
      <c r="F383" s="15"/>
      <c r="G383" s="15"/>
    </row>
    <row r="384" spans="1:7" s="22" customFormat="1" ht="25.5" customHeight="1" x14ac:dyDescent="0.2">
      <c r="A384" s="6" t="s">
        <v>298</v>
      </c>
      <c r="B384" s="7" t="s">
        <v>371</v>
      </c>
      <c r="C384" s="24">
        <v>141360</v>
      </c>
      <c r="D384" s="25">
        <v>152697</v>
      </c>
      <c r="E384" s="56" t="s">
        <v>329</v>
      </c>
      <c r="F384" s="20" t="s">
        <v>367</v>
      </c>
      <c r="G384" s="26" t="s">
        <v>425</v>
      </c>
    </row>
    <row r="385" spans="1:7" s="22" customFormat="1" ht="25.5" customHeight="1" x14ac:dyDescent="0.2">
      <c r="A385" s="6" t="s">
        <v>299</v>
      </c>
      <c r="B385" s="7" t="s">
        <v>371</v>
      </c>
      <c r="C385" s="76">
        <v>5.14</v>
      </c>
      <c r="D385" s="90">
        <v>5.27</v>
      </c>
      <c r="E385" s="56" t="s">
        <v>329</v>
      </c>
      <c r="F385" s="20" t="s">
        <v>367</v>
      </c>
      <c r="G385" s="26" t="s">
        <v>425</v>
      </c>
    </row>
    <row r="386" spans="1:7" s="22" customFormat="1" ht="25.5" customHeight="1" x14ac:dyDescent="0.2">
      <c r="A386" s="6" t="s">
        <v>300</v>
      </c>
      <c r="B386" s="7" t="s">
        <v>325</v>
      </c>
      <c r="C386" s="66">
        <v>0.99299999999999999</v>
      </c>
      <c r="D386" s="71">
        <v>0.995</v>
      </c>
      <c r="E386" s="56" t="s">
        <v>329</v>
      </c>
      <c r="F386" s="20" t="s">
        <v>367</v>
      </c>
      <c r="G386" s="26" t="s">
        <v>425</v>
      </c>
    </row>
    <row r="387" spans="1:7" s="22" customFormat="1" ht="25.5" customHeight="1" x14ac:dyDescent="0.2">
      <c r="A387" s="6" t="s">
        <v>301</v>
      </c>
      <c r="B387" s="7" t="s">
        <v>372</v>
      </c>
      <c r="C387" s="24">
        <v>918</v>
      </c>
      <c r="D387" s="25">
        <v>1208</v>
      </c>
      <c r="E387" s="56" t="s">
        <v>329</v>
      </c>
      <c r="F387" s="20" t="s">
        <v>367</v>
      </c>
      <c r="G387" s="26" t="s">
        <v>425</v>
      </c>
    </row>
    <row r="388" spans="1:7" s="22" customFormat="1" ht="25.5" customHeight="1" x14ac:dyDescent="0.2">
      <c r="A388" s="6" t="s">
        <v>302</v>
      </c>
      <c r="B388" s="7" t="s">
        <v>372</v>
      </c>
      <c r="C388" s="76">
        <v>0.03</v>
      </c>
      <c r="D388" s="90">
        <v>0.04</v>
      </c>
      <c r="E388" s="56" t="s">
        <v>329</v>
      </c>
      <c r="F388" s="20" t="s">
        <v>367</v>
      </c>
      <c r="G388" s="26" t="s">
        <v>425</v>
      </c>
    </row>
    <row r="389" spans="1:7" s="22" customFormat="1" ht="25.5" customHeight="1" x14ac:dyDescent="0.2">
      <c r="A389" s="6" t="s">
        <v>303</v>
      </c>
      <c r="B389" s="7" t="s">
        <v>325</v>
      </c>
      <c r="C389" s="66">
        <v>0.97499999999999998</v>
      </c>
      <c r="D389" s="71">
        <v>0.97199999999999998</v>
      </c>
      <c r="E389" s="56" t="s">
        <v>329</v>
      </c>
      <c r="F389" s="20" t="s">
        <v>367</v>
      </c>
      <c r="G389" s="26" t="s">
        <v>425</v>
      </c>
    </row>
    <row r="390" spans="1:7" s="22" customFormat="1" ht="25.5" customHeight="1" x14ac:dyDescent="0.25">
      <c r="A390" s="6" t="s">
        <v>304</v>
      </c>
      <c r="B390" s="7" t="s">
        <v>305</v>
      </c>
      <c r="C390" s="24">
        <v>16245</v>
      </c>
      <c r="D390" s="25">
        <v>21124</v>
      </c>
      <c r="E390" s="56" t="s">
        <v>329</v>
      </c>
      <c r="F390" s="20" t="s">
        <v>367</v>
      </c>
      <c r="G390" s="26" t="s">
        <v>425</v>
      </c>
    </row>
    <row r="391" spans="1:7" s="32" customFormat="1" ht="25.5" customHeight="1" x14ac:dyDescent="0.25">
      <c r="A391" s="96" t="s">
        <v>306</v>
      </c>
      <c r="B391" s="9" t="s">
        <v>307</v>
      </c>
      <c r="C391" s="29">
        <v>3597</v>
      </c>
      <c r="D391" s="30">
        <v>5573</v>
      </c>
      <c r="E391" s="56" t="s">
        <v>329</v>
      </c>
      <c r="F391" s="27" t="s">
        <v>367</v>
      </c>
      <c r="G391" s="26" t="s">
        <v>425</v>
      </c>
    </row>
    <row r="392" spans="1:7" s="32" customFormat="1" ht="25.5" customHeight="1" x14ac:dyDescent="0.25">
      <c r="A392" s="96" t="s">
        <v>308</v>
      </c>
      <c r="B392" s="9" t="s">
        <v>307</v>
      </c>
      <c r="C392" s="29">
        <v>287</v>
      </c>
      <c r="D392" s="30">
        <v>459</v>
      </c>
      <c r="E392" s="56" t="s">
        <v>329</v>
      </c>
      <c r="F392" s="27" t="s">
        <v>367</v>
      </c>
      <c r="G392" s="26" t="s">
        <v>425</v>
      </c>
    </row>
    <row r="393" spans="1:7" s="32" customFormat="1" ht="25.5" customHeight="1" x14ac:dyDescent="0.25">
      <c r="A393" s="96" t="s">
        <v>309</v>
      </c>
      <c r="B393" s="9" t="s">
        <v>307</v>
      </c>
      <c r="C393" s="29">
        <v>12361</v>
      </c>
      <c r="D393" s="30">
        <v>15092</v>
      </c>
      <c r="E393" s="56" t="s">
        <v>329</v>
      </c>
      <c r="F393" s="27" t="s">
        <v>367</v>
      </c>
      <c r="G393" s="26" t="s">
        <v>425</v>
      </c>
    </row>
    <row r="394" spans="1:7" s="22" customFormat="1" ht="25.5" customHeight="1" x14ac:dyDescent="0.25">
      <c r="A394" s="6" t="s">
        <v>310</v>
      </c>
      <c r="B394" s="7" t="s">
        <v>305</v>
      </c>
      <c r="C394" s="76">
        <v>0.59</v>
      </c>
      <c r="D394" s="90">
        <v>0.73</v>
      </c>
      <c r="E394" s="56" t="s">
        <v>329</v>
      </c>
      <c r="F394" s="20" t="s">
        <v>367</v>
      </c>
      <c r="G394" s="26" t="s">
        <v>425</v>
      </c>
    </row>
    <row r="395" spans="1:7" s="22" customFormat="1" ht="25.5" customHeight="1" thickBot="1" x14ac:dyDescent="0.25">
      <c r="A395" s="34"/>
      <c r="B395" s="35"/>
      <c r="C395" s="93"/>
      <c r="D395" s="79"/>
      <c r="E395" s="82"/>
      <c r="F395" s="34"/>
    </row>
    <row r="396" spans="1:7" s="14" customFormat="1" ht="33" customHeight="1" thickTop="1" x14ac:dyDescent="0.2">
      <c r="A396" s="3" t="s">
        <v>311</v>
      </c>
      <c r="B396" s="15"/>
      <c r="C396" s="16"/>
      <c r="D396" s="16"/>
      <c r="E396" s="15"/>
      <c r="F396" s="15"/>
      <c r="G396" s="15"/>
    </row>
    <row r="397" spans="1:7" s="22" customFormat="1" ht="25.5" customHeight="1" x14ac:dyDescent="0.2">
      <c r="A397" s="6" t="s">
        <v>373</v>
      </c>
      <c r="B397" s="7" t="s">
        <v>324</v>
      </c>
      <c r="C397" s="24">
        <v>388641</v>
      </c>
      <c r="D397" s="25" t="s">
        <v>429</v>
      </c>
      <c r="E397" s="56"/>
      <c r="F397" s="20" t="s">
        <v>363</v>
      </c>
      <c r="G397" s="26" t="s">
        <v>431</v>
      </c>
    </row>
    <row r="398" spans="1:7" s="22" customFormat="1" ht="25.5" customHeight="1" x14ac:dyDescent="0.2">
      <c r="A398" s="6" t="s">
        <v>373</v>
      </c>
      <c r="B398" s="7" t="s">
        <v>343</v>
      </c>
      <c r="C398" s="24">
        <v>11097</v>
      </c>
      <c r="D398" s="25" t="s">
        <v>429</v>
      </c>
      <c r="E398" s="56"/>
      <c r="F398" s="20" t="s">
        <v>363</v>
      </c>
      <c r="G398" s="26" t="s">
        <v>431</v>
      </c>
    </row>
    <row r="399" spans="1:7" s="22" customFormat="1" ht="25.5" customHeight="1" x14ac:dyDescent="0.2">
      <c r="A399" s="6" t="s">
        <v>374</v>
      </c>
      <c r="B399" s="7" t="s">
        <v>324</v>
      </c>
      <c r="C399" s="24">
        <v>108612</v>
      </c>
      <c r="D399" s="25" t="s">
        <v>429</v>
      </c>
      <c r="E399" s="56"/>
      <c r="F399" s="20" t="s">
        <v>363</v>
      </c>
      <c r="G399" s="26" t="s">
        <v>431</v>
      </c>
    </row>
    <row r="400" spans="1:7" s="22" customFormat="1" ht="25.5" customHeight="1" x14ac:dyDescent="0.2">
      <c r="A400" s="6" t="s">
        <v>374</v>
      </c>
      <c r="B400" s="7" t="s">
        <v>343</v>
      </c>
      <c r="C400" s="24">
        <v>6127</v>
      </c>
      <c r="D400" s="25" t="s">
        <v>429</v>
      </c>
      <c r="E400" s="56"/>
      <c r="F400" s="20" t="s">
        <v>363</v>
      </c>
      <c r="G400" s="26" t="s">
        <v>431</v>
      </c>
    </row>
    <row r="401" spans="1:7" s="22" customFormat="1" ht="25.5" customHeight="1" x14ac:dyDescent="0.2">
      <c r="A401" s="6" t="s">
        <v>312</v>
      </c>
      <c r="B401" s="7" t="s">
        <v>343</v>
      </c>
      <c r="C401" s="24">
        <v>13191</v>
      </c>
      <c r="D401" s="25" t="s">
        <v>429</v>
      </c>
      <c r="E401" s="56"/>
      <c r="F401" s="20" t="s">
        <v>363</v>
      </c>
      <c r="G401" s="26" t="s">
        <v>431</v>
      </c>
    </row>
    <row r="402" spans="1:7" s="22" customFormat="1" ht="25.5" customHeight="1" x14ac:dyDescent="0.2">
      <c r="A402" s="6" t="s">
        <v>375</v>
      </c>
      <c r="B402" s="7" t="s">
        <v>324</v>
      </c>
      <c r="C402" s="24">
        <v>3424</v>
      </c>
      <c r="D402" s="25" t="s">
        <v>429</v>
      </c>
      <c r="E402" s="56"/>
      <c r="F402" s="20" t="s">
        <v>363</v>
      </c>
      <c r="G402" s="26" t="s">
        <v>431</v>
      </c>
    </row>
    <row r="403" spans="1:7" s="22" customFormat="1" ht="25.5" customHeight="1" x14ac:dyDescent="0.2">
      <c r="A403" s="6" t="s">
        <v>375</v>
      </c>
      <c r="B403" s="7" t="s">
        <v>343</v>
      </c>
      <c r="C403" s="24">
        <v>54</v>
      </c>
      <c r="D403" s="25" t="s">
        <v>429</v>
      </c>
      <c r="E403" s="56"/>
      <c r="F403" s="20" t="s">
        <v>363</v>
      </c>
      <c r="G403" s="26" t="s">
        <v>431</v>
      </c>
    </row>
    <row r="404" spans="1:7" s="22" customFormat="1" ht="25.5" customHeight="1" x14ac:dyDescent="0.2">
      <c r="A404" s="6" t="s">
        <v>313</v>
      </c>
      <c r="B404" s="7" t="s">
        <v>332</v>
      </c>
      <c r="C404" s="94" t="s">
        <v>314</v>
      </c>
      <c r="D404" s="25" t="s">
        <v>429</v>
      </c>
      <c r="E404" s="56"/>
      <c r="F404" s="20" t="s">
        <v>363</v>
      </c>
      <c r="G404" s="26" t="s">
        <v>431</v>
      </c>
    </row>
    <row r="405" spans="1:7" s="22" customFormat="1" ht="25.5" customHeight="1" x14ac:dyDescent="0.2">
      <c r="A405" s="6" t="s">
        <v>315</v>
      </c>
      <c r="B405" s="7" t="s">
        <v>343</v>
      </c>
      <c r="C405" s="95">
        <v>8.5</v>
      </c>
      <c r="D405" s="25" t="s">
        <v>429</v>
      </c>
      <c r="E405" s="56"/>
      <c r="F405" s="20" t="s">
        <v>363</v>
      </c>
      <c r="G405" s="26" t="s">
        <v>431</v>
      </c>
    </row>
    <row r="406" spans="1:7" s="22" customFormat="1" ht="25.5" customHeight="1" x14ac:dyDescent="0.2">
      <c r="A406" s="6" t="s">
        <v>316</v>
      </c>
      <c r="B406" s="7" t="s">
        <v>325</v>
      </c>
      <c r="C406" s="77">
        <v>0.9</v>
      </c>
      <c r="D406" s="25" t="s">
        <v>429</v>
      </c>
      <c r="E406" s="56"/>
      <c r="F406" s="20" t="s">
        <v>363</v>
      </c>
      <c r="G406" s="26" t="s">
        <v>431</v>
      </c>
    </row>
    <row r="407" spans="1:7" s="22" customFormat="1" ht="25.5" customHeight="1" x14ac:dyDescent="0.2">
      <c r="A407" s="6" t="s">
        <v>317</v>
      </c>
      <c r="B407" s="7" t="s">
        <v>325</v>
      </c>
      <c r="C407" s="77">
        <v>0.86</v>
      </c>
      <c r="D407" s="25" t="s">
        <v>429</v>
      </c>
      <c r="E407" s="56"/>
      <c r="F407" s="20" t="s">
        <v>363</v>
      </c>
      <c r="G407" s="26" t="s">
        <v>431</v>
      </c>
    </row>
    <row r="408" spans="1:7" s="22" customFormat="1" ht="25.5" customHeight="1" x14ac:dyDescent="0.2">
      <c r="A408" s="6" t="s">
        <v>318</v>
      </c>
      <c r="B408" s="7" t="s">
        <v>343</v>
      </c>
      <c r="C408" s="64">
        <v>9.1999999999999993</v>
      </c>
      <c r="D408" s="25" t="s">
        <v>429</v>
      </c>
      <c r="E408" s="56"/>
      <c r="F408" s="20" t="s">
        <v>363</v>
      </c>
      <c r="G408" s="26" t="s">
        <v>431</v>
      </c>
    </row>
    <row r="409" spans="1:7" s="22" customFormat="1" ht="25.5" customHeight="1" x14ac:dyDescent="0.2">
      <c r="A409" s="6" t="s">
        <v>319</v>
      </c>
      <c r="B409" s="7" t="s">
        <v>324</v>
      </c>
      <c r="C409" s="24">
        <v>1682</v>
      </c>
      <c r="D409" s="25" t="s">
        <v>429</v>
      </c>
      <c r="E409" s="56"/>
      <c r="F409" s="20" t="s">
        <v>363</v>
      </c>
      <c r="G409" s="26" t="s">
        <v>431</v>
      </c>
    </row>
    <row r="410" spans="1:7" s="22" customFormat="1" ht="25.5" customHeight="1" x14ac:dyDescent="0.2">
      <c r="A410" s="6" t="s">
        <v>320</v>
      </c>
      <c r="B410" s="7" t="s">
        <v>343</v>
      </c>
      <c r="C410" s="64">
        <v>2.4</v>
      </c>
      <c r="D410" s="25" t="s">
        <v>429</v>
      </c>
      <c r="E410" s="56"/>
      <c r="F410" s="20" t="s">
        <v>363</v>
      </c>
      <c r="G410" s="26" t="s">
        <v>431</v>
      </c>
    </row>
    <row r="411" spans="1:7" s="22" customFormat="1" ht="25.5" customHeight="1" x14ac:dyDescent="0.2">
      <c r="A411" s="6" t="s">
        <v>321</v>
      </c>
      <c r="B411" s="7" t="s">
        <v>324</v>
      </c>
      <c r="C411" s="24" t="s">
        <v>433</v>
      </c>
      <c r="D411" s="25" t="s">
        <v>429</v>
      </c>
      <c r="E411" s="56"/>
      <c r="F411" s="20" t="s">
        <v>363</v>
      </c>
      <c r="G411" s="26" t="s">
        <v>431</v>
      </c>
    </row>
    <row r="412" spans="1:7" s="22" customFormat="1" ht="25.5" customHeight="1" x14ac:dyDescent="0.2">
      <c r="A412" s="6" t="s">
        <v>322</v>
      </c>
      <c r="B412" s="7" t="s">
        <v>343</v>
      </c>
      <c r="C412" s="64">
        <v>1.7</v>
      </c>
      <c r="D412" s="25" t="s">
        <v>429</v>
      </c>
      <c r="E412" s="56"/>
      <c r="F412" s="20" t="s">
        <v>363</v>
      </c>
      <c r="G412" s="26" t="s">
        <v>431</v>
      </c>
    </row>
    <row r="413" spans="1:7" s="22" customFormat="1" ht="24.95" customHeight="1" x14ac:dyDescent="0.2">
      <c r="A413" s="6" t="s">
        <v>376</v>
      </c>
      <c r="B413" s="7" t="s">
        <v>324</v>
      </c>
      <c r="C413" s="24">
        <v>4786</v>
      </c>
      <c r="D413" s="25" t="s">
        <v>429</v>
      </c>
      <c r="E413" s="56"/>
      <c r="F413" s="20" t="s">
        <v>434</v>
      </c>
      <c r="G413" s="26" t="s">
        <v>364</v>
      </c>
    </row>
    <row r="414" spans="1:7" ht="24.95" customHeight="1" x14ac:dyDescent="0.2">
      <c r="A414" s="11" t="s">
        <v>323</v>
      </c>
    </row>
  </sheetData>
  <mergeCells count="3">
    <mergeCell ref="A125:G125"/>
    <mergeCell ref="A24:H24"/>
    <mergeCell ref="A69:H69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Principals indicadors EINF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modified xsi:type="dcterms:W3CDTF">2021-06-18T12:41:45Z</dcterms:modified>
</coreProperties>
</file>